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8-2019\Gerevich 2018\"/>
    </mc:Choice>
  </mc:AlternateContent>
  <xr:revisionPtr revIDLastSave="0" documentId="13_ncr:1_{CBBE0E78-C877-46CA-887C-746FB339E72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orrend" sheetId="3" r:id="rId1"/>
    <sheet name="Versenyek" sheetId="1" r:id="rId2"/>
    <sheet name="Premissz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8" i="1" l="1"/>
  <c r="X19" i="1"/>
  <c r="X11" i="1"/>
  <c r="X12" i="1"/>
  <c r="J5" i="1" l="1"/>
  <c r="J6" i="1"/>
  <c r="J7" i="1"/>
  <c r="J8" i="1"/>
  <c r="J9" i="1"/>
  <c r="J10" i="1"/>
  <c r="J11" i="1"/>
  <c r="J12" i="1"/>
  <c r="J4" i="1"/>
  <c r="H5" i="1"/>
  <c r="H6" i="1"/>
  <c r="H7" i="1"/>
  <c r="H8" i="1"/>
  <c r="H9" i="1"/>
  <c r="H10" i="1"/>
  <c r="H11" i="1"/>
  <c r="H12" i="1"/>
  <c r="H4" i="1"/>
  <c r="G4" i="1"/>
  <c r="I5" i="1"/>
  <c r="I6" i="1"/>
  <c r="I7" i="1"/>
  <c r="I8" i="1"/>
  <c r="I9" i="1"/>
  <c r="I10" i="1"/>
  <c r="I11" i="1"/>
  <c r="I12" i="1"/>
  <c r="I4" i="1"/>
  <c r="G5" i="1" l="1"/>
  <c r="G6" i="1"/>
  <c r="G7" i="1"/>
  <c r="G8" i="1"/>
  <c r="G9" i="1"/>
  <c r="G10" i="1"/>
  <c r="G11" i="1"/>
  <c r="G12" i="1"/>
  <c r="F5" i="1"/>
  <c r="F6" i="1"/>
  <c r="F7" i="1"/>
  <c r="F8" i="1"/>
  <c r="F9" i="1"/>
  <c r="F10" i="1"/>
  <c r="F11" i="1"/>
  <c r="F12" i="1"/>
  <c r="F4" i="1"/>
  <c r="R23" i="1" l="1"/>
  <c r="R24" i="1"/>
  <c r="R25" i="1"/>
  <c r="R27" i="1"/>
  <c r="R26" i="1"/>
  <c r="R22" i="1"/>
  <c r="R15" i="1" l="1"/>
  <c r="U15" i="1" s="1"/>
  <c r="B8" i="3" l="1"/>
  <c r="U27" i="1"/>
  <c r="V27" i="1"/>
  <c r="B10" i="3" l="1"/>
  <c r="B16" i="3"/>
  <c r="B28" i="3"/>
  <c r="B7" i="3"/>
  <c r="S23" i="1"/>
  <c r="T23" i="1"/>
  <c r="T24" i="1"/>
  <c r="U24" i="1"/>
  <c r="V24" i="1"/>
  <c r="S25" i="1"/>
  <c r="V25" i="1"/>
  <c r="W25" i="1"/>
  <c r="E12" i="1"/>
  <c r="E11" i="1"/>
  <c r="E10" i="1"/>
  <c r="E7" i="1"/>
  <c r="E8" i="1"/>
  <c r="E9" i="1"/>
  <c r="E5" i="1"/>
  <c r="E6" i="1"/>
  <c r="E4" i="1"/>
  <c r="R18" i="1" l="1"/>
  <c r="R19" i="1"/>
  <c r="B14" i="3" l="1"/>
  <c r="S19" i="1"/>
  <c r="B9" i="3"/>
  <c r="V18" i="1"/>
  <c r="S18" i="1"/>
  <c r="W18" i="1"/>
  <c r="R11" i="1"/>
  <c r="W11" i="1" l="1"/>
  <c r="B18" i="3"/>
  <c r="B21" i="3"/>
  <c r="S22" i="1"/>
  <c r="U22" i="1"/>
  <c r="T22" i="1"/>
  <c r="T11" i="1"/>
  <c r="V11" i="1"/>
  <c r="W22" i="1" l="1"/>
  <c r="R4" i="1"/>
  <c r="B4" i="3" s="1"/>
  <c r="R5" i="1"/>
  <c r="B25" i="3" s="1"/>
  <c r="R6" i="1"/>
  <c r="B26" i="3" s="1"/>
  <c r="R7" i="1"/>
  <c r="B23" i="3" s="1"/>
  <c r="R8" i="1"/>
  <c r="B11" i="3" s="1"/>
  <c r="R9" i="1"/>
  <c r="B20" i="3" s="1"/>
  <c r="R10" i="1"/>
  <c r="B17" i="3" s="1"/>
  <c r="R12" i="1"/>
  <c r="B22" i="3" s="1"/>
  <c r="R13" i="1"/>
  <c r="B19" i="3" s="1"/>
  <c r="R14" i="1"/>
  <c r="B5" i="3" s="1"/>
  <c r="B15" i="3"/>
  <c r="R16" i="1"/>
  <c r="B6" i="3" s="1"/>
  <c r="R17" i="1"/>
  <c r="B12" i="3" s="1"/>
  <c r="R20" i="1"/>
  <c r="B24" i="3" s="1"/>
  <c r="R21" i="1"/>
  <c r="B13" i="3" s="1"/>
  <c r="R3" i="1"/>
  <c r="B27" i="3" s="1"/>
  <c r="P6" i="1" l="1"/>
  <c r="P11" i="1"/>
  <c r="V14" i="1" s="1"/>
  <c r="P8" i="1"/>
  <c r="P4" i="1"/>
  <c r="S3" i="1"/>
  <c r="V7" i="1"/>
  <c r="S7" i="1"/>
  <c r="W14" i="1"/>
  <c r="S14" i="1"/>
  <c r="U10" i="1"/>
  <c r="S10" i="1"/>
  <c r="W10" i="1"/>
  <c r="U6" i="1"/>
  <c r="W6" i="1"/>
  <c r="U17" i="1"/>
  <c r="V17" i="1"/>
  <c r="U13" i="1"/>
  <c r="S13" i="1"/>
  <c r="W9" i="1"/>
  <c r="U9" i="1"/>
  <c r="V9" i="1"/>
  <c r="U5" i="1"/>
  <c r="T5" i="1"/>
  <c r="W27" i="1"/>
  <c r="P7" i="1"/>
  <c r="W26" i="1" s="1"/>
  <c r="U16" i="1"/>
  <c r="W16" i="1"/>
  <c r="U12" i="1"/>
  <c r="W12" i="1"/>
  <c r="T12" i="1"/>
  <c r="W8" i="1"/>
  <c r="U8" i="1"/>
  <c r="T8" i="1"/>
  <c r="W4" i="1"/>
  <c r="T4" i="1"/>
  <c r="V15" i="1"/>
  <c r="T9" i="1"/>
  <c r="W21" i="1"/>
  <c r="V20" i="1"/>
  <c r="U20" i="1"/>
  <c r="P9" i="1"/>
  <c r="W15" i="1" s="1"/>
  <c r="P5" i="1"/>
  <c r="V3" i="1" s="1"/>
  <c r="S9" i="1" l="1"/>
  <c r="X9" i="1" s="1"/>
  <c r="C20" i="3" s="1"/>
  <c r="V5" i="1"/>
  <c r="T14" i="1"/>
  <c r="W13" i="1"/>
  <c r="V12" i="1"/>
  <c r="U23" i="1"/>
  <c r="V22" i="1"/>
  <c r="X22" i="1" s="1"/>
  <c r="C21" i="3" s="1"/>
  <c r="S27" i="1"/>
  <c r="T18" i="1"/>
  <c r="T27" i="1"/>
  <c r="W23" i="1"/>
  <c r="U26" i="1"/>
  <c r="U11" i="1"/>
  <c r="U25" i="1"/>
  <c r="T7" i="1"/>
  <c r="V8" i="1"/>
  <c r="W7" i="1"/>
  <c r="S26" i="1"/>
  <c r="V21" i="1"/>
  <c r="T25" i="1"/>
  <c r="S24" i="1"/>
  <c r="V23" i="1"/>
  <c r="W3" i="1"/>
  <c r="T26" i="1"/>
  <c r="P12" i="1"/>
  <c r="S15" i="1" s="1"/>
  <c r="W19" i="1"/>
  <c r="U18" i="1"/>
  <c r="U19" i="1"/>
  <c r="T19" i="1"/>
  <c r="S21" i="1"/>
  <c r="U7" i="1"/>
  <c r="P10" i="1"/>
  <c r="S11" i="1"/>
  <c r="T3" i="1"/>
  <c r="S8" i="1"/>
  <c r="W20" i="1"/>
  <c r="W5" i="1"/>
  <c r="V4" i="1"/>
  <c r="U4" i="1"/>
  <c r="S5" i="1"/>
  <c r="T20" i="1"/>
  <c r="W17" i="1"/>
  <c r="U3" i="1"/>
  <c r="S6" i="1"/>
  <c r="V16" i="1"/>
  <c r="S17" i="1"/>
  <c r="T6" i="1"/>
  <c r="S4" i="1"/>
  <c r="V6" i="1"/>
  <c r="V10" i="1"/>
  <c r="T13" i="1"/>
  <c r="S12" i="1"/>
  <c r="V13" i="1"/>
  <c r="T21" i="1"/>
  <c r="S20" i="1"/>
  <c r="U14" i="1"/>
  <c r="T10" i="1"/>
  <c r="X14" i="1" l="1"/>
  <c r="C5" i="3" s="1"/>
  <c r="C9" i="3"/>
  <c r="C22" i="3"/>
  <c r="X27" i="1"/>
  <c r="C8" i="3" s="1"/>
  <c r="X23" i="1"/>
  <c r="C10" i="3" s="1"/>
  <c r="V19" i="1"/>
  <c r="C14" i="3" s="1"/>
  <c r="W24" i="1"/>
  <c r="X24" i="1" s="1"/>
  <c r="C16" i="3" s="1"/>
  <c r="V26" i="1"/>
  <c r="X26" i="1" s="1"/>
  <c r="C7" i="3" s="1"/>
  <c r="T17" i="1"/>
  <c r="X17" i="1" s="1"/>
  <c r="C12" i="3" s="1"/>
  <c r="U21" i="1"/>
  <c r="X21" i="1" s="1"/>
  <c r="C13" i="3" s="1"/>
  <c r="X25" i="1"/>
  <c r="C28" i="3" s="1"/>
  <c r="X7" i="1"/>
  <c r="C23" i="3" s="1"/>
  <c r="C18" i="3"/>
  <c r="X8" i="1"/>
  <c r="C11" i="3" s="1"/>
  <c r="S16" i="1"/>
  <c r="T15" i="1"/>
  <c r="X15" i="1" s="1"/>
  <c r="T16" i="1"/>
  <c r="X3" i="1"/>
  <c r="X5" i="1"/>
  <c r="C25" i="3" s="1"/>
  <c r="X4" i="1"/>
  <c r="C4" i="3" s="1"/>
  <c r="X20" i="1"/>
  <c r="C24" i="3" s="1"/>
  <c r="X6" i="1"/>
  <c r="C26" i="3" s="1"/>
  <c r="X13" i="1"/>
  <c r="C19" i="3" s="1"/>
  <c r="X10" i="1"/>
  <c r="C17" i="3" s="1"/>
  <c r="X16" i="1" l="1"/>
  <c r="C6" i="3" s="1"/>
  <c r="C15" i="3"/>
  <c r="C27" i="3"/>
</calcChain>
</file>

<file path=xl/sharedStrings.xml><?xml version="1.0" encoding="utf-8"?>
<sst xmlns="http://schemas.openxmlformats.org/spreadsheetml/2006/main" count="217" uniqueCount="137">
  <si>
    <t>Gerevich Aladár Sportösztöndíj eredményességi kalkuláció</t>
  </si>
  <si>
    <t>Verseny megnevezése</t>
  </si>
  <si>
    <t>Évszám</t>
  </si>
  <si>
    <t>Helyezés</t>
  </si>
  <si>
    <t>Ciklusszorzó</t>
  </si>
  <si>
    <t>Évszorzó</t>
  </si>
  <si>
    <t>Helyezés pont</t>
  </si>
  <si>
    <t>Összpont</t>
  </si>
  <si>
    <t>ECC-A1</t>
  </si>
  <si>
    <t>ECC-A2</t>
  </si>
  <si>
    <t>ECC-A3</t>
  </si>
  <si>
    <t>ECC-A4</t>
  </si>
  <si>
    <t>ECC-A5</t>
  </si>
  <si>
    <t>ECC-A6</t>
  </si>
  <si>
    <t>ECC-A7</t>
  </si>
  <si>
    <t>ECC-A8</t>
  </si>
  <si>
    <t>ECC-A9</t>
  </si>
  <si>
    <t>ECC-A10</t>
  </si>
  <si>
    <t>ECC-B1</t>
  </si>
  <si>
    <t>ECC-B2</t>
  </si>
  <si>
    <t>ECC-B3</t>
  </si>
  <si>
    <t>ECC-B4</t>
  </si>
  <si>
    <t>ECC-B5</t>
  </si>
  <si>
    <t>ECC-B6</t>
  </si>
  <si>
    <t>WMDCC1</t>
  </si>
  <si>
    <t>WMDCC2</t>
  </si>
  <si>
    <t>WMDCC3</t>
  </si>
  <si>
    <t>WMDCC4</t>
  </si>
  <si>
    <t>WMDCC5</t>
  </si>
  <si>
    <t>WMDCC6</t>
  </si>
  <si>
    <t>ECC-A</t>
  </si>
  <si>
    <t>ECC-B</t>
  </si>
  <si>
    <t>WMDCC</t>
  </si>
  <si>
    <t>ECC-B7</t>
  </si>
  <si>
    <t>ECC-B8</t>
  </si>
  <si>
    <t>ECC-B9</t>
  </si>
  <si>
    <t>ECC-B10</t>
  </si>
  <si>
    <t>WMDCC7</t>
  </si>
  <si>
    <t>WMDCC8</t>
  </si>
  <si>
    <t>WMDCC9</t>
  </si>
  <si>
    <t>WMDCC10</t>
  </si>
  <si>
    <t>Nem</t>
  </si>
  <si>
    <t>Férfi</t>
  </si>
  <si>
    <t>Női</t>
  </si>
  <si>
    <t>Szekeres Ildikó</t>
  </si>
  <si>
    <t>Szentannai Ági</t>
  </si>
  <si>
    <t>Nagy György</t>
  </si>
  <si>
    <t>Kiss Zsolt</t>
  </si>
  <si>
    <t>Palancsa Dóri</t>
  </si>
  <si>
    <t>Miklai Heni</t>
  </si>
  <si>
    <t>Kalocsai Vera</t>
  </si>
  <si>
    <t>Játékos1</t>
  </si>
  <si>
    <t>Játékos2</t>
  </si>
  <si>
    <t>Játékos3</t>
  </si>
  <si>
    <t>Játékos4</t>
  </si>
  <si>
    <t>Játékos5</t>
  </si>
  <si>
    <t>Név</t>
  </si>
  <si>
    <t>Sorrend</t>
  </si>
  <si>
    <t>Nagy Tímea</t>
  </si>
  <si>
    <t>Sándor Nikolett</t>
  </si>
  <si>
    <t>Balázs Dávid</t>
  </si>
  <si>
    <t>WJCC-A</t>
  </si>
  <si>
    <t>WJCC-B</t>
  </si>
  <si>
    <t>WMCC</t>
  </si>
  <si>
    <t>WJCC-B1</t>
  </si>
  <si>
    <t>WJCC-B2</t>
  </si>
  <si>
    <t>WJCC-B3</t>
  </si>
  <si>
    <t>WJCC-B4</t>
  </si>
  <si>
    <t>WJCC-B5</t>
  </si>
  <si>
    <t>WJCC-B6</t>
  </si>
  <si>
    <t>WJCC-B7</t>
  </si>
  <si>
    <t>WJCC-B8</t>
  </si>
  <si>
    <t>WJCC-B9</t>
  </si>
  <si>
    <t>WJCC-B10</t>
  </si>
  <si>
    <t>WJCC-A1</t>
  </si>
  <si>
    <t>WJCC-A2</t>
  </si>
  <si>
    <t>WJCC-A3</t>
  </si>
  <si>
    <t>WJCC-A4</t>
  </si>
  <si>
    <t>WJCC-A5</t>
  </si>
  <si>
    <t>WJCC-A6</t>
  </si>
  <si>
    <t>WJCC-A7</t>
  </si>
  <si>
    <t>WJCC-A8</t>
  </si>
  <si>
    <t>WJCC-A9</t>
  </si>
  <si>
    <t>WJCC-A10</t>
  </si>
  <si>
    <t>Bíró Bernadett</t>
  </si>
  <si>
    <t>WMDCCO1</t>
  </si>
  <si>
    <t>WMDCCO2</t>
  </si>
  <si>
    <t>WMDCCO3</t>
  </si>
  <si>
    <t>WMDCCO4</t>
  </si>
  <si>
    <t>WMDCCO5</t>
  </si>
  <si>
    <t>WMDCCO6</t>
  </si>
  <si>
    <t>WMDCCO7</t>
  </si>
  <si>
    <t>WMDCCO8</t>
  </si>
  <si>
    <t>WMDCCO9</t>
  </si>
  <si>
    <t>WMDCCO10</t>
  </si>
  <si>
    <t>WMDCCO</t>
  </si>
  <si>
    <t>WMCC1</t>
  </si>
  <si>
    <t>WMCC2</t>
  </si>
  <si>
    <t>WMCC3</t>
  </si>
  <si>
    <t>WMCC4</t>
  </si>
  <si>
    <t>WMCC5</t>
  </si>
  <si>
    <t>WMCC6</t>
  </si>
  <si>
    <t>WMCC7</t>
  </si>
  <si>
    <t>WMCC8</t>
  </si>
  <si>
    <t>WMCC9</t>
  </si>
  <si>
    <t>WMCC10</t>
  </si>
  <si>
    <t>Joó Linda</t>
  </si>
  <si>
    <t>Bíró Blanka</t>
  </si>
  <si>
    <t>Dobor Regina</t>
  </si>
  <si>
    <t>Nagy Laura Karolina</t>
  </si>
  <si>
    <t>Szabó Gergely</t>
  </si>
  <si>
    <t>Micheller Dorottya</t>
  </si>
  <si>
    <t xml:space="preserve">Nagy Laura  </t>
  </si>
  <si>
    <t>Bartalus Anna</t>
  </si>
  <si>
    <t>Nagy Viktor</t>
  </si>
  <si>
    <t>Kovács Botond</t>
  </si>
  <si>
    <t>Spiller Emilio</t>
  </si>
  <si>
    <t>Tatár Lőrinc</t>
  </si>
  <si>
    <t>Kalocsay Ottó Dániel</t>
  </si>
  <si>
    <t>Rókusfalvy Orsolya</t>
  </si>
  <si>
    <t>WMDCCOE1</t>
  </si>
  <si>
    <t>WMDCCOE2</t>
  </si>
  <si>
    <t>WMDCCOE3</t>
  </si>
  <si>
    <t>WMDCCOE4</t>
  </si>
  <si>
    <t>WMDCCOE5</t>
  </si>
  <si>
    <t>WMDCCOE6</t>
  </si>
  <si>
    <t>WMDCCOE7</t>
  </si>
  <si>
    <t>WMDCCOE8</t>
  </si>
  <si>
    <t>WMDCCOE9</t>
  </si>
  <si>
    <t>WMDCCOE10</t>
  </si>
  <si>
    <t>WMDCCOE</t>
  </si>
  <si>
    <t>Játékos pontszám</t>
  </si>
  <si>
    <t>Összpontszám</t>
  </si>
  <si>
    <t>összpontszám</t>
  </si>
  <si>
    <t>játékos pontszám</t>
  </si>
  <si>
    <t>Versenyszámszorzó/Játékos</t>
  </si>
  <si>
    <t>Versenyszámszorzó/csapat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</si>
</sst>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14" fontId="0" fillId="0" borderId="0" xfId="0" applyNumberForma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5" fillId="6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4" borderId="28" xfId="0" applyFill="1" applyBorder="1" applyAlignment="1" applyProtection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sqref="A1:J1"/>
    </sheetView>
  </sheetViews>
  <sheetFormatPr defaultRowHeight="15" x14ac:dyDescent="0.25"/>
  <cols>
    <col min="1" max="1" width="10.28515625" customWidth="1"/>
    <col min="2" max="2" width="19.7109375" bestFit="1" customWidth="1"/>
    <col min="3" max="3" width="11.85546875" bestFit="1" customWidth="1"/>
  </cols>
  <sheetData>
    <row r="1" spans="1:10" ht="24" thickBo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thickBot="1" x14ac:dyDescent="0.3">
      <c r="A3" s="40" t="s">
        <v>57</v>
      </c>
      <c r="B3" s="41" t="s">
        <v>56</v>
      </c>
      <c r="C3" s="42" t="s">
        <v>7</v>
      </c>
      <c r="D3" s="1"/>
      <c r="E3" s="1"/>
      <c r="F3" s="1"/>
      <c r="G3" s="1"/>
      <c r="H3" s="1"/>
      <c r="I3" s="1"/>
      <c r="J3" s="1"/>
    </row>
    <row r="4" spans="1:10" ht="15.75" x14ac:dyDescent="0.25">
      <c r="A4" s="5">
        <v>1</v>
      </c>
      <c r="B4" s="6" t="str">
        <f>Versenyek!R4</f>
        <v>Szekeres Ildikó</v>
      </c>
      <c r="C4" s="7">
        <f>Versenyek!X4</f>
        <v>16</v>
      </c>
      <c r="D4" s="1"/>
      <c r="E4" s="1"/>
      <c r="F4" s="1"/>
      <c r="G4" s="1"/>
      <c r="H4" s="1"/>
      <c r="I4" s="1"/>
      <c r="J4" s="1"/>
    </row>
    <row r="5" spans="1:10" ht="15.75" x14ac:dyDescent="0.25">
      <c r="A5" s="5">
        <v>1</v>
      </c>
      <c r="B5" s="6" t="str">
        <f>Versenyek!R14</f>
        <v>Nagy György</v>
      </c>
      <c r="C5" s="7">
        <f>Versenyek!X14</f>
        <v>16</v>
      </c>
      <c r="D5" s="1"/>
      <c r="E5" s="1"/>
      <c r="F5" s="1"/>
      <c r="G5" s="1"/>
      <c r="H5" s="1"/>
      <c r="I5" s="1"/>
      <c r="J5" s="1"/>
    </row>
    <row r="6" spans="1:10" ht="15.75" x14ac:dyDescent="0.25">
      <c r="A6" s="5">
        <v>3</v>
      </c>
      <c r="B6" s="6" t="str">
        <f>Versenyek!R16</f>
        <v>Palancsa Dóri</v>
      </c>
      <c r="C6" s="7">
        <f>Versenyek!X16</f>
        <v>15</v>
      </c>
      <c r="D6" s="1"/>
      <c r="E6" s="1"/>
      <c r="F6" s="1"/>
      <c r="G6" s="1"/>
      <c r="H6" s="1"/>
      <c r="I6" s="1"/>
      <c r="J6" s="1"/>
    </row>
    <row r="7" spans="1:10" ht="15.75" x14ac:dyDescent="0.25">
      <c r="A7" s="5">
        <v>4</v>
      </c>
      <c r="B7" s="6" t="str">
        <f>Versenyek!R26</f>
        <v>Bíró Bernadett</v>
      </c>
      <c r="C7" s="7">
        <f>Versenyek!X26</f>
        <v>12.8</v>
      </c>
      <c r="D7" s="1"/>
      <c r="E7" s="1"/>
      <c r="F7" s="1"/>
      <c r="G7" s="1"/>
      <c r="H7" s="1"/>
      <c r="I7" s="1"/>
      <c r="J7" s="1"/>
    </row>
    <row r="8" spans="1:10" ht="15.75" x14ac:dyDescent="0.25">
      <c r="A8" s="5">
        <v>5</v>
      </c>
      <c r="B8" s="6" t="str">
        <f>Versenyek!R27</f>
        <v>Joó Linda</v>
      </c>
      <c r="C8" s="7">
        <f>Versenyek!X27</f>
        <v>12</v>
      </c>
      <c r="D8" s="1"/>
      <c r="E8" s="1"/>
      <c r="F8" s="1"/>
      <c r="G8" s="1"/>
      <c r="H8" s="1"/>
      <c r="I8" s="1"/>
      <c r="J8" s="1"/>
    </row>
    <row r="9" spans="1:10" ht="15.75" x14ac:dyDescent="0.25">
      <c r="A9" s="5">
        <v>5</v>
      </c>
      <c r="B9" s="6" t="str">
        <f>Versenyek!R18</f>
        <v>Dobor Regina</v>
      </c>
      <c r="C9" s="7">
        <f>Versenyek!X18</f>
        <v>12</v>
      </c>
      <c r="D9" s="1"/>
      <c r="E9" s="1"/>
      <c r="F9" s="1"/>
      <c r="G9" s="1"/>
      <c r="H9" s="1"/>
      <c r="I9" s="1"/>
      <c r="J9" s="1"/>
    </row>
    <row r="10" spans="1:10" ht="15.75" x14ac:dyDescent="0.25">
      <c r="A10" s="5">
        <v>5</v>
      </c>
      <c r="B10" s="6" t="str">
        <f>Versenyek!R23</f>
        <v>Nagy Laura Karolina</v>
      </c>
      <c r="C10" s="7">
        <f>Versenyek!X23</f>
        <v>12</v>
      </c>
      <c r="D10" s="1"/>
      <c r="E10" s="1"/>
      <c r="F10" s="1"/>
      <c r="G10" s="1"/>
      <c r="H10" s="1"/>
      <c r="I10" s="1"/>
      <c r="J10" s="1"/>
    </row>
    <row r="11" spans="1:10" ht="15.75" x14ac:dyDescent="0.25">
      <c r="A11" s="5">
        <v>8</v>
      </c>
      <c r="B11" s="6" t="str">
        <f>Versenyek!R8</f>
        <v>Bíró Blanka</v>
      </c>
      <c r="C11" s="7">
        <f>Versenyek!X8</f>
        <v>10</v>
      </c>
      <c r="D11" s="1"/>
      <c r="E11" s="1"/>
      <c r="F11" s="1"/>
      <c r="G11" s="1"/>
      <c r="H11" s="1"/>
      <c r="I11" s="1"/>
      <c r="J11" s="1"/>
    </row>
    <row r="12" spans="1:10" ht="15.75" x14ac:dyDescent="0.25">
      <c r="A12" s="5">
        <v>9</v>
      </c>
      <c r="B12" s="6" t="str">
        <f>Versenyek!R17</f>
        <v>Miklai Heni</v>
      </c>
      <c r="C12" s="7">
        <f>Versenyek!X17</f>
        <v>9.4</v>
      </c>
      <c r="D12" s="1"/>
      <c r="E12" s="1"/>
      <c r="F12" s="1"/>
      <c r="G12" s="1"/>
      <c r="H12" s="1"/>
      <c r="I12" s="1"/>
      <c r="J12" s="1"/>
    </row>
    <row r="13" spans="1:10" ht="15.75" x14ac:dyDescent="0.25">
      <c r="A13" s="5">
        <v>9</v>
      </c>
      <c r="B13" s="6" t="str">
        <f>Versenyek!R21</f>
        <v>Sándor Nikolett</v>
      </c>
      <c r="C13" s="7">
        <f>Versenyek!X21</f>
        <v>9.4</v>
      </c>
      <c r="D13" s="1"/>
      <c r="E13" s="1"/>
      <c r="F13" s="1"/>
      <c r="G13" s="1"/>
      <c r="H13" s="1"/>
      <c r="I13" s="1"/>
      <c r="J13" s="1"/>
    </row>
    <row r="14" spans="1:10" ht="15.75" x14ac:dyDescent="0.25">
      <c r="A14" s="5">
        <v>11</v>
      </c>
      <c r="B14" s="6" t="str">
        <f>Versenyek!R19</f>
        <v>Kalocsai Vera</v>
      </c>
      <c r="C14" s="7">
        <f>Versenyek!X19</f>
        <v>8.4</v>
      </c>
      <c r="D14" s="1"/>
      <c r="E14" s="1"/>
      <c r="F14" s="1"/>
      <c r="G14" s="1"/>
      <c r="H14" s="1"/>
      <c r="I14" s="1"/>
      <c r="J14" s="1"/>
    </row>
    <row r="15" spans="1:10" ht="15.75" x14ac:dyDescent="0.25">
      <c r="A15" s="5">
        <v>12</v>
      </c>
      <c r="B15" s="6" t="str">
        <f>Versenyek!R15</f>
        <v>Kiss Zsolt</v>
      </c>
      <c r="C15" s="7">
        <f>Versenyek!X15</f>
        <v>5.6000000000000005</v>
      </c>
      <c r="D15" s="1"/>
      <c r="E15" s="1"/>
      <c r="F15" s="1"/>
      <c r="G15" s="1"/>
      <c r="H15" s="1"/>
      <c r="I15" s="1"/>
      <c r="J15" s="1"/>
    </row>
    <row r="16" spans="1:10" ht="15.75" x14ac:dyDescent="0.25">
      <c r="A16" s="5">
        <v>13</v>
      </c>
      <c r="B16" s="6" t="str">
        <f>Versenyek!R24</f>
        <v>Micheller Dorottya</v>
      </c>
      <c r="C16" s="7">
        <f>Versenyek!X24</f>
        <v>5</v>
      </c>
      <c r="D16" s="1"/>
      <c r="E16" s="1"/>
      <c r="F16" s="1"/>
      <c r="G16" s="1"/>
      <c r="H16" s="1"/>
      <c r="I16" s="1"/>
      <c r="J16" s="1"/>
    </row>
    <row r="17" spans="1:10" ht="15.75" x14ac:dyDescent="0.25">
      <c r="A17" s="5">
        <v>14</v>
      </c>
      <c r="B17" s="6" t="str">
        <f>Versenyek!R10</f>
        <v>Tatár Lőrinc</v>
      </c>
      <c r="C17" s="7">
        <f>Versenyek!X10</f>
        <v>2</v>
      </c>
      <c r="D17" s="1"/>
      <c r="E17" s="1"/>
      <c r="F17" s="1"/>
      <c r="G17" s="1"/>
      <c r="H17" s="1"/>
      <c r="I17" s="1"/>
      <c r="J17" s="1"/>
    </row>
    <row r="18" spans="1:10" ht="15.75" x14ac:dyDescent="0.25">
      <c r="A18" s="5">
        <v>14</v>
      </c>
      <c r="B18" s="6" t="str">
        <f>Versenyek!R11</f>
        <v>Nagy Viktor</v>
      </c>
      <c r="C18" s="7">
        <f>Versenyek!X11</f>
        <v>2</v>
      </c>
      <c r="D18" s="1"/>
      <c r="E18" s="1"/>
      <c r="F18" s="1"/>
      <c r="G18" s="1"/>
      <c r="H18" s="1"/>
      <c r="I18" s="1"/>
      <c r="J18" s="1"/>
    </row>
    <row r="19" spans="1:10" ht="15.75" x14ac:dyDescent="0.25">
      <c r="A19" s="5">
        <v>14</v>
      </c>
      <c r="B19" s="6" t="str">
        <f>Versenyek!R13</f>
        <v>Spiller Emilio</v>
      </c>
      <c r="C19" s="7">
        <f>Versenyek!X13</f>
        <v>2</v>
      </c>
      <c r="D19" s="1"/>
      <c r="E19" s="1"/>
      <c r="F19" s="1"/>
      <c r="G19" s="1"/>
      <c r="H19" s="1"/>
      <c r="I19" s="1"/>
      <c r="J19" s="1"/>
    </row>
    <row r="20" spans="1:10" ht="15.75" x14ac:dyDescent="0.25">
      <c r="A20" s="5">
        <v>14</v>
      </c>
      <c r="B20" s="6" t="str">
        <f>Versenyek!R9</f>
        <v>Kalocsay Ottó Dániel</v>
      </c>
      <c r="C20" s="7">
        <f>Versenyek!X9</f>
        <v>2</v>
      </c>
      <c r="D20" s="1"/>
      <c r="E20" s="1"/>
      <c r="F20" s="1"/>
      <c r="G20" s="1"/>
      <c r="H20" s="1"/>
      <c r="I20" s="1"/>
      <c r="J20" s="1"/>
    </row>
    <row r="21" spans="1:10" ht="15.75" x14ac:dyDescent="0.25">
      <c r="A21" s="5">
        <v>14</v>
      </c>
      <c r="B21" s="6" t="str">
        <f>Versenyek!R22</f>
        <v xml:space="preserve">Nagy Laura  </v>
      </c>
      <c r="C21" s="7">
        <f>Versenyek!X22</f>
        <v>2</v>
      </c>
      <c r="D21" s="1"/>
      <c r="E21" s="1"/>
      <c r="F21" s="1"/>
      <c r="G21" s="1"/>
      <c r="H21" s="1"/>
      <c r="I21" s="1"/>
      <c r="J21" s="1"/>
    </row>
    <row r="22" spans="1:10" ht="15.75" x14ac:dyDescent="0.25">
      <c r="A22" s="5">
        <v>14</v>
      </c>
      <c r="B22" s="6" t="str">
        <f>Versenyek!R12</f>
        <v>Kovács Botond</v>
      </c>
      <c r="C22" s="7">
        <f>Versenyek!X12</f>
        <v>2</v>
      </c>
      <c r="D22" s="1"/>
      <c r="E22" s="1"/>
      <c r="F22" s="1"/>
      <c r="G22" s="1"/>
      <c r="H22" s="1"/>
      <c r="I22" s="1"/>
      <c r="J22" s="1"/>
    </row>
    <row r="23" spans="1:10" ht="15.75" x14ac:dyDescent="0.25">
      <c r="A23" s="5">
        <v>14</v>
      </c>
      <c r="B23" s="6" t="str">
        <f>Versenyek!R7</f>
        <v>Bartalus Anna</v>
      </c>
      <c r="C23" s="7">
        <f>Versenyek!X7</f>
        <v>2</v>
      </c>
      <c r="D23" s="1"/>
      <c r="E23" s="1"/>
      <c r="F23" s="1"/>
      <c r="G23" s="1"/>
      <c r="H23" s="1"/>
      <c r="I23" s="1"/>
      <c r="J23" s="1"/>
    </row>
    <row r="24" spans="1:10" ht="15.75" x14ac:dyDescent="0.25">
      <c r="A24" s="5">
        <v>21</v>
      </c>
      <c r="B24" s="6" t="str">
        <f>Versenyek!R20</f>
        <v>Nagy Tímea</v>
      </c>
      <c r="C24" s="7">
        <f>Versenyek!X20</f>
        <v>1.6</v>
      </c>
      <c r="D24" s="1"/>
      <c r="E24" s="1"/>
      <c r="F24" s="1"/>
      <c r="G24" s="1"/>
      <c r="H24" s="1"/>
      <c r="I24" s="1"/>
      <c r="J24" s="1"/>
    </row>
    <row r="25" spans="1:10" ht="15.75" x14ac:dyDescent="0.25">
      <c r="A25" s="5">
        <v>22</v>
      </c>
      <c r="B25" s="6" t="str">
        <f>Versenyek!R5</f>
        <v>Rókusfalvy Orsolya</v>
      </c>
      <c r="C25" s="7">
        <f>Versenyek!X5</f>
        <v>1</v>
      </c>
      <c r="D25" s="1"/>
      <c r="E25" s="1"/>
      <c r="F25" s="1"/>
      <c r="G25" s="1"/>
      <c r="H25" s="1"/>
      <c r="I25" s="1"/>
      <c r="J25" s="1"/>
    </row>
    <row r="26" spans="1:10" ht="15.75" x14ac:dyDescent="0.25">
      <c r="A26" s="5">
        <v>23</v>
      </c>
      <c r="B26" s="6" t="str">
        <f>Versenyek!R6</f>
        <v>Szentannai Ági</v>
      </c>
      <c r="C26" s="7">
        <f>Versenyek!X6</f>
        <v>0</v>
      </c>
      <c r="D26" s="1"/>
      <c r="E26" s="1"/>
      <c r="F26" s="1"/>
      <c r="G26" s="1"/>
      <c r="H26" s="1"/>
      <c r="I26" s="1"/>
      <c r="J26" s="1"/>
    </row>
    <row r="27" spans="1:10" ht="15.75" x14ac:dyDescent="0.25">
      <c r="A27" s="5">
        <v>23</v>
      </c>
      <c r="B27" s="6" t="str">
        <f>Versenyek!R3</f>
        <v>Szabó Gergely</v>
      </c>
      <c r="C27" s="7">
        <f>Versenyek!X3</f>
        <v>0</v>
      </c>
      <c r="D27" s="1"/>
      <c r="E27" s="1"/>
      <c r="F27" s="1"/>
      <c r="G27" s="1"/>
      <c r="H27" s="1"/>
      <c r="I27" s="1"/>
      <c r="J27" s="1"/>
    </row>
    <row r="28" spans="1:10" ht="16.5" thickBot="1" x14ac:dyDescent="0.3">
      <c r="A28" s="43">
        <v>23</v>
      </c>
      <c r="B28" s="44" t="str">
        <f>Versenyek!R25</f>
        <v>Balázs Dávid</v>
      </c>
      <c r="C28" s="45">
        <f>Versenyek!X25</f>
        <v>0</v>
      </c>
    </row>
  </sheetData>
  <sheetProtection algorithmName="SHA-512" hashValue="O1nu2rPBSBWkcrryLEktqxaWougIn2qtYHYZFLKy4juKjoUTiAwazVtR8cl6/6L0WAOBQ8LZKN7duRpeyxQE5w==" saltValue="DtU5RAxwU0rQf65aH2Vq6A==" spinCount="100000" sheet="1" objects="1" scenarios="1"/>
  <sortState xmlns:xlrd2="http://schemas.microsoft.com/office/spreadsheetml/2017/richdata2" ref="B4:C28">
    <sortCondition descending="1" ref="C4:C28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7"/>
  <sheetViews>
    <sheetView workbookViewId="0">
      <selection sqref="A1:J1"/>
    </sheetView>
  </sheetViews>
  <sheetFormatPr defaultRowHeight="15" x14ac:dyDescent="0.25"/>
  <cols>
    <col min="1" max="1" width="23.85546875" customWidth="1"/>
    <col min="2" max="2" width="10.140625" customWidth="1"/>
    <col min="3" max="3" width="7.85546875" customWidth="1"/>
    <col min="4" max="4" width="11.140625" customWidth="1"/>
    <col min="5" max="5" width="12.85546875" customWidth="1"/>
    <col min="6" max="6" width="14" customWidth="1"/>
    <col min="7" max="7" width="22.140625" customWidth="1"/>
    <col min="8" max="8" width="22.5703125" customWidth="1"/>
    <col min="9" max="9" width="11.140625" bestFit="1" customWidth="1"/>
    <col min="10" max="10" width="16.85546875" customWidth="1"/>
    <col min="11" max="11" width="19.7109375" bestFit="1" customWidth="1"/>
    <col min="12" max="12" width="16.5703125" customWidth="1"/>
    <col min="13" max="13" width="18.5703125" bestFit="1" customWidth="1"/>
    <col min="14" max="14" width="18" bestFit="1" customWidth="1"/>
    <col min="15" max="15" width="19.7109375" bestFit="1" customWidth="1"/>
    <col min="16" max="16" width="19.7109375" customWidth="1"/>
    <col min="18" max="18" width="19.7109375" bestFit="1" customWidth="1"/>
  </cols>
  <sheetData>
    <row r="1" spans="1:24" ht="23.25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">
        <v>43465</v>
      </c>
    </row>
    <row r="2" spans="1:24" ht="15.75" thickBot="1" x14ac:dyDescent="0.3"/>
    <row r="3" spans="1:24" ht="30" customHeight="1" thickBot="1" x14ac:dyDescent="0.3">
      <c r="A3" s="20" t="s">
        <v>1</v>
      </c>
      <c r="B3" s="21" t="s">
        <v>2</v>
      </c>
      <c r="C3" s="21" t="s">
        <v>41</v>
      </c>
      <c r="D3" s="21" t="s">
        <v>3</v>
      </c>
      <c r="E3" s="22" t="s">
        <v>6</v>
      </c>
      <c r="F3" s="22" t="s">
        <v>4</v>
      </c>
      <c r="G3" s="22" t="s">
        <v>135</v>
      </c>
      <c r="H3" s="22" t="s">
        <v>136</v>
      </c>
      <c r="I3" s="23" t="s">
        <v>5</v>
      </c>
      <c r="J3" s="24" t="s">
        <v>132</v>
      </c>
      <c r="K3" s="25" t="s">
        <v>51</v>
      </c>
      <c r="L3" s="26" t="s">
        <v>52</v>
      </c>
      <c r="M3" s="26" t="s">
        <v>53</v>
      </c>
      <c r="N3" s="26" t="s">
        <v>54</v>
      </c>
      <c r="O3" s="27" t="s">
        <v>55</v>
      </c>
      <c r="P3" s="28" t="s">
        <v>131</v>
      </c>
      <c r="R3" s="29" t="str">
        <f>Premissza!W1</f>
        <v>Szabó Gergely</v>
      </c>
      <c r="S3" s="29">
        <f t="shared" ref="S3:S27" si="0">SUMIF(K$4:K$12,$R3,$P$4:$P$12)</f>
        <v>0</v>
      </c>
      <c r="T3" s="29">
        <f t="shared" ref="T3:T27" si="1">SUMIF(L$4:L$12,$R3,$P$4:$P$12)</f>
        <v>0</v>
      </c>
      <c r="U3" s="29">
        <f t="shared" ref="U3:U27" si="2">SUMIF(M$4:M$12,$R3,$P$4:$P$12)</f>
        <v>0</v>
      </c>
      <c r="V3" s="29">
        <f t="shared" ref="V3:V27" si="3">SUMIF(N$4:N$12,$R3,$P$4:$P$12)</f>
        <v>0</v>
      </c>
      <c r="W3" s="29">
        <f t="shared" ref="W3:W27" si="4">SUMIF(O$4:O$12,$R3,$P$4:$P$12)</f>
        <v>0</v>
      </c>
      <c r="X3" s="29">
        <f>SUM(S3:W3)</f>
        <v>0</v>
      </c>
    </row>
    <row r="4" spans="1:24" ht="15.75" x14ac:dyDescent="0.25">
      <c r="A4" s="8" t="s">
        <v>61</v>
      </c>
      <c r="B4" s="9">
        <v>2017</v>
      </c>
      <c r="C4" s="9" t="s">
        <v>43</v>
      </c>
      <c r="D4" s="9">
        <v>9</v>
      </c>
      <c r="E4" s="10">
        <f>IF(LEFT(A4,1)="W",2,1)*VLOOKUP(A4&amp;D4,Premissza!A:B,2,FALSE)</f>
        <v>10</v>
      </c>
      <c r="F4" s="10">
        <f>VLOOKUP(A4,Premissza!I$1:J$8,2,FALSE)</f>
        <v>2</v>
      </c>
      <c r="G4" s="10">
        <f>VLOOKUP(A4,Premissza!L$1:M$8,2,FALSE)</f>
        <v>0.5</v>
      </c>
      <c r="H4" s="10">
        <f>VLOOKUP(A4,Premissza!L$13:M$20,2,FALSE)</f>
        <v>2</v>
      </c>
      <c r="I4" s="11">
        <f>IF(MID(A4,2,2)="JC",VLOOKUP(YEAR($K$1)-B4,Premissza!R:S,2,FALSE),VLOOKUP(YEAR($K$1)-B4,Premissza!O:P,2,FALSE))</f>
        <v>1</v>
      </c>
      <c r="J4" s="12">
        <f>$E4*$F4*$H4*$I4</f>
        <v>40</v>
      </c>
      <c r="K4" s="13" t="s">
        <v>84</v>
      </c>
      <c r="L4" s="14" t="s">
        <v>106</v>
      </c>
      <c r="M4" s="14" t="s">
        <v>108</v>
      </c>
      <c r="N4" s="14" t="s">
        <v>107</v>
      </c>
      <c r="O4" s="15" t="s">
        <v>109</v>
      </c>
      <c r="P4" s="30">
        <f>$E4*$F4*$G4*$I4</f>
        <v>10</v>
      </c>
      <c r="R4" s="29" t="str">
        <f>Premissza!W2</f>
        <v>Szekeres Ildikó</v>
      </c>
      <c r="S4" s="29">
        <f t="shared" si="0"/>
        <v>16</v>
      </c>
      <c r="T4" s="29">
        <f t="shared" si="1"/>
        <v>0</v>
      </c>
      <c r="U4" s="29">
        <f t="shared" si="2"/>
        <v>0</v>
      </c>
      <c r="V4" s="29">
        <f t="shared" si="3"/>
        <v>0</v>
      </c>
      <c r="W4" s="29">
        <f t="shared" si="4"/>
        <v>0</v>
      </c>
      <c r="X4" s="29">
        <f t="shared" ref="X4:X15" si="5">SUM(S4:W4)</f>
        <v>16</v>
      </c>
    </row>
    <row r="5" spans="1:24" ht="15.75" x14ac:dyDescent="0.25">
      <c r="A5" s="16" t="s">
        <v>32</v>
      </c>
      <c r="B5" s="17">
        <v>2018</v>
      </c>
      <c r="C5" s="17"/>
      <c r="D5" s="17">
        <v>6</v>
      </c>
      <c r="E5" s="10">
        <f>IF(LEFT(A5,1)="W",2,1)*VLOOKUP(A5&amp;D5,Premissza!A:B,2,FALSE)</f>
        <v>16</v>
      </c>
      <c r="F5" s="10">
        <f>VLOOKUP(A5,Premissza!I$1:J$8,2,FALSE)</f>
        <v>2</v>
      </c>
      <c r="G5" s="10">
        <f>VLOOKUP(A5,Premissza!L$1:M$8,2,FALSE)</f>
        <v>0.5</v>
      </c>
      <c r="H5" s="10">
        <f>VLOOKUP(A5,Premissza!L$13:M$20,2,FALSE)</f>
        <v>1</v>
      </c>
      <c r="I5" s="11">
        <f>IF(MID(A5,2,2)="JC",VLOOKUP(YEAR($K$1)-B5,Premissza!R:S,2,FALSE),VLOOKUP(YEAR($K$1)-B5,Premissza!O:P,2,FALSE))</f>
        <v>1</v>
      </c>
      <c r="J5" s="12">
        <f t="shared" ref="J5:J12" si="6">$E5*$F5*$H5*$I5</f>
        <v>32</v>
      </c>
      <c r="K5" s="16" t="s">
        <v>44</v>
      </c>
      <c r="L5" s="18" t="s">
        <v>46</v>
      </c>
      <c r="M5" s="18"/>
      <c r="N5" s="18"/>
      <c r="O5" s="19"/>
      <c r="P5" s="30">
        <f t="shared" ref="P5:P12" si="7">$E5*$F5*$G5*$I5</f>
        <v>16</v>
      </c>
      <c r="R5" s="29" t="str">
        <f>Premissza!W3</f>
        <v>Rókusfalvy Orsolya</v>
      </c>
      <c r="S5" s="29">
        <f t="shared" si="0"/>
        <v>0</v>
      </c>
      <c r="T5" s="29">
        <f t="shared" si="1"/>
        <v>0</v>
      </c>
      <c r="U5" s="29">
        <f t="shared" si="2"/>
        <v>0</v>
      </c>
      <c r="V5" s="29">
        <f t="shared" si="3"/>
        <v>1</v>
      </c>
      <c r="W5" s="29">
        <f t="shared" si="4"/>
        <v>0</v>
      </c>
      <c r="X5" s="29">
        <f t="shared" si="5"/>
        <v>1</v>
      </c>
    </row>
    <row r="6" spans="1:24" ht="15.75" x14ac:dyDescent="0.25">
      <c r="A6" s="16" t="s">
        <v>62</v>
      </c>
      <c r="B6" s="17">
        <v>2018</v>
      </c>
      <c r="C6" s="17" t="s">
        <v>43</v>
      </c>
      <c r="D6" s="17">
        <v>5</v>
      </c>
      <c r="E6" s="10">
        <f>IF(LEFT(A6,1)="W",2,1)*VLOOKUP(A6&amp;D6,Premissza!A:B,2,FALSE)</f>
        <v>4</v>
      </c>
      <c r="F6" s="10">
        <f>VLOOKUP(A6,Premissza!I$1:J$8,2,FALSE)</f>
        <v>1</v>
      </c>
      <c r="G6" s="10">
        <f>VLOOKUP(A6,Premissza!L$1:M$8,2,FALSE)</f>
        <v>0.5</v>
      </c>
      <c r="H6" s="10">
        <f>VLOOKUP(A6,Premissza!L$13:M$20,2,FALSE)</f>
        <v>2</v>
      </c>
      <c r="I6" s="11">
        <f>IF(MID(A6,2,2)="JC",VLOOKUP(YEAR($K$1)-B6,Premissza!R:S,2,FALSE),VLOOKUP(YEAR($K$1)-B6,Premissza!O:P,2,FALSE))</f>
        <v>1</v>
      </c>
      <c r="J6" s="12">
        <f t="shared" si="6"/>
        <v>8</v>
      </c>
      <c r="K6" s="16" t="s">
        <v>106</v>
      </c>
      <c r="L6" s="18" t="s">
        <v>108</v>
      </c>
      <c r="M6" s="18" t="s">
        <v>109</v>
      </c>
      <c r="N6" s="18" t="s">
        <v>112</v>
      </c>
      <c r="O6" s="19" t="s">
        <v>113</v>
      </c>
      <c r="P6" s="30">
        <f t="shared" si="7"/>
        <v>2</v>
      </c>
      <c r="R6" s="29" t="str">
        <f>Premissza!W4</f>
        <v>Szentannai Ági</v>
      </c>
      <c r="S6" s="29">
        <f t="shared" si="0"/>
        <v>0</v>
      </c>
      <c r="T6" s="29">
        <f t="shared" si="1"/>
        <v>0</v>
      </c>
      <c r="U6" s="29">
        <f t="shared" si="2"/>
        <v>0</v>
      </c>
      <c r="V6" s="29">
        <f t="shared" si="3"/>
        <v>0</v>
      </c>
      <c r="W6" s="29">
        <f t="shared" si="4"/>
        <v>0</v>
      </c>
      <c r="X6" s="29">
        <f t="shared" si="5"/>
        <v>0</v>
      </c>
    </row>
    <row r="7" spans="1:24" ht="15.75" x14ac:dyDescent="0.25">
      <c r="A7" s="16" t="s">
        <v>31</v>
      </c>
      <c r="B7" s="17">
        <v>2016</v>
      </c>
      <c r="C7" s="17" t="s">
        <v>43</v>
      </c>
      <c r="D7" s="17">
        <v>1</v>
      </c>
      <c r="E7" s="10">
        <f>IF(LEFT(A7,1)="W",2,1)*VLOOKUP(A7&amp;D7,Premissza!A:B,2,FALSE)</f>
        <v>7</v>
      </c>
      <c r="F7" s="10">
        <f>VLOOKUP(A7,Premissza!I$1:J$8,2,FALSE)</f>
        <v>1</v>
      </c>
      <c r="G7" s="10">
        <f>VLOOKUP(A7,Premissza!L$1:M$8,2,FALSE)</f>
        <v>0.5</v>
      </c>
      <c r="H7" s="10">
        <f>VLOOKUP(A7,Premissza!L$13:M$20,2,FALSE)</f>
        <v>2</v>
      </c>
      <c r="I7" s="11">
        <f>IF(MID(A7,2,2)="JC",VLOOKUP(YEAR($K$1)-B7,Premissza!R:S,2,FALSE),VLOOKUP(YEAR($K$1)-B7,Premissza!O:P,2,FALSE))</f>
        <v>0.8</v>
      </c>
      <c r="J7" s="12">
        <f t="shared" si="6"/>
        <v>11.200000000000001</v>
      </c>
      <c r="K7" s="16" t="s">
        <v>48</v>
      </c>
      <c r="L7" s="18" t="s">
        <v>49</v>
      </c>
      <c r="M7" s="18" t="s">
        <v>50</v>
      </c>
      <c r="N7" s="18" t="s">
        <v>59</v>
      </c>
      <c r="O7" s="19" t="s">
        <v>84</v>
      </c>
      <c r="P7" s="30">
        <f t="shared" si="7"/>
        <v>2.8000000000000003</v>
      </c>
      <c r="R7" s="29" t="str">
        <f>Premissza!W5</f>
        <v>Bartalus Anna</v>
      </c>
      <c r="S7" s="29">
        <f t="shared" si="0"/>
        <v>0</v>
      </c>
      <c r="T7" s="29">
        <f t="shared" si="1"/>
        <v>0</v>
      </c>
      <c r="U7" s="29">
        <f t="shared" si="2"/>
        <v>0</v>
      </c>
      <c r="V7" s="29">
        <f t="shared" si="3"/>
        <v>0</v>
      </c>
      <c r="W7" s="29">
        <f t="shared" si="4"/>
        <v>2</v>
      </c>
      <c r="X7" s="29">
        <f t="shared" si="5"/>
        <v>2</v>
      </c>
    </row>
    <row r="8" spans="1:24" ht="15.75" x14ac:dyDescent="0.25">
      <c r="A8" s="16" t="s">
        <v>30</v>
      </c>
      <c r="B8" s="17">
        <v>2015</v>
      </c>
      <c r="C8" s="17" t="s">
        <v>43</v>
      </c>
      <c r="D8" s="17">
        <v>10</v>
      </c>
      <c r="E8" s="10">
        <f>IF(LEFT(A8,1)="W",2,1)*VLOOKUP(A8&amp;D8,Premissza!A:B,2,FALSE)</f>
        <v>4</v>
      </c>
      <c r="F8" s="10">
        <f>VLOOKUP(A8,Premissza!I$1:J$8,2,FALSE)</f>
        <v>2</v>
      </c>
      <c r="G8" s="10">
        <f>VLOOKUP(A8,Premissza!L$1:M$8,2,FALSE)</f>
        <v>0.5</v>
      </c>
      <c r="H8" s="10">
        <f>VLOOKUP(A8,Premissza!L$13:M$20,2,FALSE)</f>
        <v>2</v>
      </c>
      <c r="I8" s="11">
        <f>IF(MID(A8,2,2)="JC",VLOOKUP(YEAR($K$1)-B8,Premissza!R:S,2,FALSE),VLOOKUP(YEAR($K$1)-B8,Premissza!O:P,2,FALSE))</f>
        <v>0.4</v>
      </c>
      <c r="J8" s="12">
        <f t="shared" si="6"/>
        <v>6.4</v>
      </c>
      <c r="K8" s="16" t="s">
        <v>48</v>
      </c>
      <c r="L8" s="18" t="s">
        <v>49</v>
      </c>
      <c r="M8" s="18" t="s">
        <v>50</v>
      </c>
      <c r="N8" s="18" t="s">
        <v>59</v>
      </c>
      <c r="O8" s="19" t="s">
        <v>58</v>
      </c>
      <c r="P8" s="30">
        <f t="shared" si="7"/>
        <v>1.6</v>
      </c>
      <c r="R8" s="29" t="str">
        <f>Premissza!W6</f>
        <v>Bíró Blanka</v>
      </c>
      <c r="S8" s="29">
        <f t="shared" si="0"/>
        <v>0</v>
      </c>
      <c r="T8" s="29">
        <f t="shared" si="1"/>
        <v>0</v>
      </c>
      <c r="U8" s="29">
        <f t="shared" si="2"/>
        <v>0</v>
      </c>
      <c r="V8" s="29">
        <f t="shared" si="3"/>
        <v>10</v>
      </c>
      <c r="W8" s="29">
        <f t="shared" si="4"/>
        <v>0</v>
      </c>
      <c r="X8" s="29">
        <f t="shared" si="5"/>
        <v>10</v>
      </c>
    </row>
    <row r="9" spans="1:24" ht="15.75" x14ac:dyDescent="0.25">
      <c r="A9" s="16" t="s">
        <v>31</v>
      </c>
      <c r="B9" s="17">
        <v>2018</v>
      </c>
      <c r="C9" s="17" t="s">
        <v>43</v>
      </c>
      <c r="D9" s="17">
        <v>5</v>
      </c>
      <c r="E9" s="10">
        <f>IF(LEFT(A9,1)="W",2,1)*VLOOKUP(A9&amp;D9,Premissza!A:B,2,FALSE)</f>
        <v>2</v>
      </c>
      <c r="F9" s="10">
        <f>VLOOKUP(A9,Premissza!I$1:J$8,2,FALSE)</f>
        <v>1</v>
      </c>
      <c r="G9" s="10">
        <f>VLOOKUP(A9,Premissza!L$1:M$8,2,FALSE)</f>
        <v>0.5</v>
      </c>
      <c r="H9" s="10">
        <f>VLOOKUP(A9,Premissza!L$13:M$20,2,FALSE)</f>
        <v>2</v>
      </c>
      <c r="I9" s="11">
        <f>IF(MID(A9,2,2)="JC",VLOOKUP(YEAR($K$1)-B9,Premissza!R:S,2,FALSE),VLOOKUP(YEAR($K$1)-B9,Premissza!O:P,2,FALSE))</f>
        <v>1</v>
      </c>
      <c r="J9" s="12">
        <f t="shared" si="6"/>
        <v>4</v>
      </c>
      <c r="K9" s="16" t="s">
        <v>48</v>
      </c>
      <c r="L9" s="18" t="s">
        <v>49</v>
      </c>
      <c r="M9" s="18" t="s">
        <v>59</v>
      </c>
      <c r="N9" s="18" t="s">
        <v>119</v>
      </c>
      <c r="O9" s="19" t="s">
        <v>111</v>
      </c>
      <c r="P9" s="30">
        <f t="shared" si="7"/>
        <v>1</v>
      </c>
      <c r="R9" s="29" t="str">
        <f>Premissza!W7</f>
        <v>Kalocsay Ottó Dániel</v>
      </c>
      <c r="S9" s="29">
        <f t="shared" si="0"/>
        <v>2</v>
      </c>
      <c r="T9" s="29">
        <f t="shared" si="1"/>
        <v>0</v>
      </c>
      <c r="U9" s="29">
        <f t="shared" si="2"/>
        <v>0</v>
      </c>
      <c r="V9" s="29">
        <f t="shared" si="3"/>
        <v>0</v>
      </c>
      <c r="W9" s="29">
        <f t="shared" si="4"/>
        <v>0</v>
      </c>
      <c r="X9" s="29">
        <f t="shared" si="5"/>
        <v>2</v>
      </c>
    </row>
    <row r="10" spans="1:24" ht="15.75" x14ac:dyDescent="0.25">
      <c r="A10" s="16" t="s">
        <v>30</v>
      </c>
      <c r="B10" s="17">
        <v>2017</v>
      </c>
      <c r="C10" s="17" t="s">
        <v>43</v>
      </c>
      <c r="D10" s="17">
        <v>10</v>
      </c>
      <c r="E10" s="10">
        <f>IF(LEFT(A10,1)="W",2,1)*VLOOKUP(A10&amp;D10,Premissza!A:B,2,FALSE)</f>
        <v>4</v>
      </c>
      <c r="F10" s="10">
        <f>VLOOKUP(A10,Premissza!I$1:J$8,2,FALSE)</f>
        <v>2</v>
      </c>
      <c r="G10" s="10">
        <f>VLOOKUP(A10,Premissza!L$1:M$8,2,FALSE)</f>
        <v>0.5</v>
      </c>
      <c r="H10" s="10">
        <f>VLOOKUP(A10,Premissza!L$13:M$20,2,FALSE)</f>
        <v>2</v>
      </c>
      <c r="I10" s="11">
        <f>IF(MID(A10,2,2)="JC",VLOOKUP(YEAR($K$1)-B10,Premissza!R:S,2,FALSE),VLOOKUP(YEAR($K$1)-B10,Premissza!O:P,2,FALSE))</f>
        <v>1</v>
      </c>
      <c r="J10" s="12">
        <f t="shared" si="6"/>
        <v>16</v>
      </c>
      <c r="K10" s="16" t="s">
        <v>48</v>
      </c>
      <c r="L10" s="18" t="s">
        <v>49</v>
      </c>
      <c r="M10" s="18" t="s">
        <v>59</v>
      </c>
      <c r="N10" s="18" t="s">
        <v>50</v>
      </c>
      <c r="O10" s="19" t="s">
        <v>111</v>
      </c>
      <c r="P10" s="30">
        <f t="shared" si="7"/>
        <v>4</v>
      </c>
      <c r="R10" s="29" t="str">
        <f>Premissza!W8</f>
        <v>Tatár Lőrinc</v>
      </c>
      <c r="S10" s="29">
        <f t="shared" si="0"/>
        <v>0</v>
      </c>
      <c r="T10" s="29">
        <f t="shared" si="1"/>
        <v>2</v>
      </c>
      <c r="U10" s="29">
        <f t="shared" si="2"/>
        <v>0</v>
      </c>
      <c r="V10" s="29">
        <f t="shared" si="3"/>
        <v>0</v>
      </c>
      <c r="W10" s="29">
        <f t="shared" si="4"/>
        <v>0</v>
      </c>
      <c r="X10" s="29">
        <f t="shared" si="5"/>
        <v>2</v>
      </c>
    </row>
    <row r="11" spans="1:24" ht="15.75" x14ac:dyDescent="0.25">
      <c r="A11" s="16" t="s">
        <v>62</v>
      </c>
      <c r="B11" s="17">
        <v>2018</v>
      </c>
      <c r="C11" s="17" t="s">
        <v>42</v>
      </c>
      <c r="D11" s="17">
        <v>5</v>
      </c>
      <c r="E11" s="10">
        <f>IF(LEFT(A11,1)="W",2,1)*VLOOKUP(A11&amp;D11,Premissza!A:B,2,FALSE)</f>
        <v>4</v>
      </c>
      <c r="F11" s="10">
        <f>VLOOKUP(A11,Premissza!I$1:J$8,2,FALSE)</f>
        <v>1</v>
      </c>
      <c r="G11" s="10">
        <f>VLOOKUP(A11,Premissza!L$1:M$8,2,FALSE)</f>
        <v>0.5</v>
      </c>
      <c r="H11" s="10">
        <f>VLOOKUP(A11,Premissza!L$13:M$20,2,FALSE)</f>
        <v>2</v>
      </c>
      <c r="I11" s="11">
        <f>IF(MID(A11,2,2)="JC",VLOOKUP(YEAR($K$1)-B11,Premissza!R:S,2,FALSE),VLOOKUP(YEAR($K$1)-B11,Premissza!O:P,2,FALSE))</f>
        <v>1</v>
      </c>
      <c r="J11" s="12">
        <f t="shared" si="6"/>
        <v>8</v>
      </c>
      <c r="K11" s="16" t="s">
        <v>118</v>
      </c>
      <c r="L11" s="18" t="s">
        <v>117</v>
      </c>
      <c r="M11" s="18" t="s">
        <v>114</v>
      </c>
      <c r="N11" s="18" t="s">
        <v>115</v>
      </c>
      <c r="O11" s="19" t="s">
        <v>116</v>
      </c>
      <c r="P11" s="30">
        <f t="shared" si="7"/>
        <v>2</v>
      </c>
      <c r="R11" s="29" t="str">
        <f>Premissza!W9</f>
        <v>Nagy Viktor</v>
      </c>
      <c r="S11" s="29">
        <f t="shared" si="0"/>
        <v>0</v>
      </c>
      <c r="T11" s="29">
        <f t="shared" si="1"/>
        <v>0</v>
      </c>
      <c r="U11" s="29">
        <f t="shared" si="2"/>
        <v>2</v>
      </c>
      <c r="V11" s="29">
        <f t="shared" si="3"/>
        <v>0</v>
      </c>
      <c r="W11" s="29">
        <f t="shared" si="4"/>
        <v>0</v>
      </c>
      <c r="X11" s="29">
        <f t="shared" si="5"/>
        <v>2</v>
      </c>
    </row>
    <row r="12" spans="1:24" ht="16.5" thickBot="1" x14ac:dyDescent="0.3">
      <c r="A12" s="31" t="s">
        <v>130</v>
      </c>
      <c r="B12" s="32">
        <v>2015</v>
      </c>
      <c r="C12" s="32"/>
      <c r="D12" s="32">
        <v>1</v>
      </c>
      <c r="E12" s="33">
        <f>IF(LEFT(A12,1)="W",2,1)*VLOOKUP(A12&amp;D12,Premissza!A:B,2,FALSE)</f>
        <v>14</v>
      </c>
      <c r="F12" s="33">
        <f>VLOOKUP(A12,Premissza!I$1:J$8,2,FALSE)</f>
        <v>2</v>
      </c>
      <c r="G12" s="33">
        <f>VLOOKUP(A12,Premissza!L$1:M$8,2,FALSE)</f>
        <v>0.5</v>
      </c>
      <c r="H12" s="33">
        <f>VLOOKUP(A12,Premissza!L$13:M$20,2,FALSE)</f>
        <v>1</v>
      </c>
      <c r="I12" s="34">
        <f>IF(MID(A12,2,2)="JC",VLOOKUP(YEAR($K$1)-B12,Premissza!R:S,2,FALSE),VLOOKUP(YEAR($K$1)-B12,Premissza!O:P,2,FALSE))</f>
        <v>0.4</v>
      </c>
      <c r="J12" s="35">
        <f t="shared" si="6"/>
        <v>11.200000000000001</v>
      </c>
      <c r="K12" s="36" t="s">
        <v>47</v>
      </c>
      <c r="L12" s="36" t="s">
        <v>48</v>
      </c>
      <c r="M12" s="36"/>
      <c r="N12" s="36"/>
      <c r="O12" s="37"/>
      <c r="P12" s="38">
        <f t="shared" si="7"/>
        <v>5.6000000000000005</v>
      </c>
      <c r="R12" s="29" t="str">
        <f>Premissza!W10</f>
        <v>Kovács Botond</v>
      </c>
      <c r="S12" s="29">
        <f t="shared" si="0"/>
        <v>0</v>
      </c>
      <c r="T12" s="29">
        <f t="shared" si="1"/>
        <v>0</v>
      </c>
      <c r="U12" s="29">
        <f t="shared" si="2"/>
        <v>0</v>
      </c>
      <c r="V12" s="29">
        <f t="shared" si="3"/>
        <v>2</v>
      </c>
      <c r="W12" s="29">
        <f t="shared" si="4"/>
        <v>0</v>
      </c>
      <c r="X12" s="29">
        <f t="shared" si="5"/>
        <v>2</v>
      </c>
    </row>
    <row r="13" spans="1:24" x14ac:dyDescent="0.25">
      <c r="R13" s="29" t="str">
        <f>Premissza!W11</f>
        <v>Spiller Emilio</v>
      </c>
      <c r="S13" s="29">
        <f t="shared" si="0"/>
        <v>0</v>
      </c>
      <c r="T13" s="29">
        <f t="shared" si="1"/>
        <v>0</v>
      </c>
      <c r="U13" s="29">
        <f t="shared" si="2"/>
        <v>0</v>
      </c>
      <c r="V13" s="29">
        <f t="shared" si="3"/>
        <v>0</v>
      </c>
      <c r="W13" s="29">
        <f t="shared" si="4"/>
        <v>2</v>
      </c>
      <c r="X13" s="29">
        <f t="shared" si="5"/>
        <v>2</v>
      </c>
    </row>
    <row r="14" spans="1:24" x14ac:dyDescent="0.25">
      <c r="R14" s="29" t="str">
        <f>Premissza!W12</f>
        <v>Nagy György</v>
      </c>
      <c r="S14" s="29">
        <f t="shared" si="0"/>
        <v>0</v>
      </c>
      <c r="T14" s="29">
        <f t="shared" si="1"/>
        <v>16</v>
      </c>
      <c r="U14" s="29">
        <f t="shared" si="2"/>
        <v>0</v>
      </c>
      <c r="V14" s="29">
        <f t="shared" si="3"/>
        <v>0</v>
      </c>
      <c r="W14" s="29">
        <f t="shared" si="4"/>
        <v>0</v>
      </c>
      <c r="X14" s="29">
        <f t="shared" si="5"/>
        <v>16</v>
      </c>
    </row>
    <row r="15" spans="1:24" x14ac:dyDescent="0.25">
      <c r="R15" s="29" t="str">
        <f>Premissza!W13</f>
        <v>Kiss Zsolt</v>
      </c>
      <c r="S15" s="29">
        <f t="shared" si="0"/>
        <v>5.6000000000000005</v>
      </c>
      <c r="T15" s="29">
        <f t="shared" si="1"/>
        <v>0</v>
      </c>
      <c r="U15" s="29">
        <f t="shared" si="2"/>
        <v>0</v>
      </c>
      <c r="V15" s="29">
        <f t="shared" si="3"/>
        <v>0</v>
      </c>
      <c r="W15" s="29">
        <f t="shared" si="4"/>
        <v>0</v>
      </c>
      <c r="X15" s="29">
        <f t="shared" si="5"/>
        <v>5.6000000000000005</v>
      </c>
    </row>
    <row r="16" spans="1:24" x14ac:dyDescent="0.25">
      <c r="R16" s="29" t="str">
        <f>Premissza!W15</f>
        <v>Palancsa Dóri</v>
      </c>
      <c r="S16" s="29">
        <f t="shared" si="0"/>
        <v>9.4</v>
      </c>
      <c r="T16" s="29">
        <f t="shared" si="1"/>
        <v>5.6000000000000005</v>
      </c>
      <c r="U16" s="29">
        <f t="shared" si="2"/>
        <v>0</v>
      </c>
      <c r="V16" s="29">
        <f t="shared" si="3"/>
        <v>0</v>
      </c>
      <c r="W16" s="29">
        <f t="shared" si="4"/>
        <v>0</v>
      </c>
      <c r="X16" s="29">
        <f t="shared" ref="X16:X19" si="8">SUM(S16:W16)</f>
        <v>15</v>
      </c>
    </row>
    <row r="17" spans="18:24" x14ac:dyDescent="0.25">
      <c r="R17" s="29" t="str">
        <f>Premissza!W16</f>
        <v>Miklai Heni</v>
      </c>
      <c r="S17" s="29">
        <f t="shared" si="0"/>
        <v>0</v>
      </c>
      <c r="T17" s="29">
        <f t="shared" si="1"/>
        <v>9.4</v>
      </c>
      <c r="U17" s="29">
        <f t="shared" si="2"/>
        <v>0</v>
      </c>
      <c r="V17" s="29">
        <f t="shared" si="3"/>
        <v>0</v>
      </c>
      <c r="W17" s="29">
        <f t="shared" si="4"/>
        <v>0</v>
      </c>
      <c r="X17" s="29">
        <f t="shared" si="8"/>
        <v>9.4</v>
      </c>
    </row>
    <row r="18" spans="18:24" x14ac:dyDescent="0.25">
      <c r="R18" s="29" t="str">
        <f>Premissza!W17</f>
        <v>Dobor Regina</v>
      </c>
      <c r="S18" s="29">
        <f t="shared" si="0"/>
        <v>0</v>
      </c>
      <c r="T18" s="29">
        <f t="shared" si="1"/>
        <v>2</v>
      </c>
      <c r="U18" s="29">
        <f t="shared" si="2"/>
        <v>10</v>
      </c>
      <c r="V18" s="29">
        <f t="shared" si="3"/>
        <v>0</v>
      </c>
      <c r="W18" s="29">
        <f t="shared" si="4"/>
        <v>0</v>
      </c>
      <c r="X18" s="29">
        <f t="shared" si="8"/>
        <v>12</v>
      </c>
    </row>
    <row r="19" spans="18:24" x14ac:dyDescent="0.25">
      <c r="R19" s="29" t="str">
        <f>Premissza!W18</f>
        <v>Kalocsai Vera</v>
      </c>
      <c r="S19" s="29">
        <f t="shared" si="0"/>
        <v>0</v>
      </c>
      <c r="T19" s="29">
        <f t="shared" si="1"/>
        <v>0</v>
      </c>
      <c r="U19" s="29">
        <f t="shared" si="2"/>
        <v>4.4000000000000004</v>
      </c>
      <c r="V19" s="29">
        <f t="shared" si="3"/>
        <v>4</v>
      </c>
      <c r="W19" s="29">
        <f t="shared" si="4"/>
        <v>0</v>
      </c>
      <c r="X19" s="29">
        <f t="shared" si="8"/>
        <v>8.4</v>
      </c>
    </row>
    <row r="20" spans="18:24" x14ac:dyDescent="0.25">
      <c r="R20" s="29" t="str">
        <f>Premissza!W19</f>
        <v>Nagy Tímea</v>
      </c>
      <c r="S20" s="29">
        <f t="shared" si="0"/>
        <v>0</v>
      </c>
      <c r="T20" s="29">
        <f t="shared" si="1"/>
        <v>0</v>
      </c>
      <c r="U20" s="29">
        <f t="shared" si="2"/>
        <v>0</v>
      </c>
      <c r="V20" s="29">
        <f t="shared" si="3"/>
        <v>0</v>
      </c>
      <c r="W20" s="29">
        <f t="shared" si="4"/>
        <v>1.6</v>
      </c>
      <c r="X20" s="29">
        <f>SUM(S20:W20)</f>
        <v>1.6</v>
      </c>
    </row>
    <row r="21" spans="18:24" x14ac:dyDescent="0.25">
      <c r="R21" s="29" t="str">
        <f>Premissza!W20</f>
        <v>Sándor Nikolett</v>
      </c>
      <c r="S21" s="29">
        <f t="shared" si="0"/>
        <v>0</v>
      </c>
      <c r="T21" s="29">
        <f t="shared" si="1"/>
        <v>0</v>
      </c>
      <c r="U21" s="29">
        <f t="shared" si="2"/>
        <v>5</v>
      </c>
      <c r="V21" s="29">
        <f t="shared" si="3"/>
        <v>4.4000000000000004</v>
      </c>
      <c r="W21" s="29">
        <f t="shared" si="4"/>
        <v>0</v>
      </c>
      <c r="X21" s="29">
        <f>SUM(S21:W21)</f>
        <v>9.4</v>
      </c>
    </row>
    <row r="22" spans="18:24" x14ac:dyDescent="0.25">
      <c r="R22" s="29" t="str">
        <f>Premissza!W14</f>
        <v xml:space="preserve">Nagy Laura  </v>
      </c>
      <c r="S22" s="29">
        <f t="shared" si="0"/>
        <v>0</v>
      </c>
      <c r="T22" s="29">
        <f t="shared" si="1"/>
        <v>0</v>
      </c>
      <c r="U22" s="29">
        <f t="shared" si="2"/>
        <v>0</v>
      </c>
      <c r="V22" s="29">
        <f t="shared" si="3"/>
        <v>2</v>
      </c>
      <c r="W22" s="29">
        <f t="shared" si="4"/>
        <v>0</v>
      </c>
      <c r="X22" s="29">
        <f t="shared" ref="X22" si="9">SUM(S22:W22)</f>
        <v>2</v>
      </c>
    </row>
    <row r="23" spans="18:24" x14ac:dyDescent="0.25">
      <c r="R23" s="29" t="str">
        <f>Premissza!W21</f>
        <v>Nagy Laura Karolina</v>
      </c>
      <c r="S23" s="29">
        <f t="shared" si="0"/>
        <v>0</v>
      </c>
      <c r="T23" s="29">
        <f t="shared" si="1"/>
        <v>0</v>
      </c>
      <c r="U23" s="29">
        <f t="shared" si="2"/>
        <v>2</v>
      </c>
      <c r="V23" s="29">
        <f t="shared" si="3"/>
        <v>0</v>
      </c>
      <c r="W23" s="29">
        <f t="shared" si="4"/>
        <v>10</v>
      </c>
      <c r="X23" s="29">
        <f t="shared" ref="X23:X27" si="10">SUM(S23:W23)</f>
        <v>12</v>
      </c>
    </row>
    <row r="24" spans="18:24" x14ac:dyDescent="0.25">
      <c r="R24" s="29" t="str">
        <f>Premissza!W22</f>
        <v>Micheller Dorottya</v>
      </c>
      <c r="S24" s="29">
        <f t="shared" si="0"/>
        <v>0</v>
      </c>
      <c r="T24" s="29">
        <f t="shared" si="1"/>
        <v>0</v>
      </c>
      <c r="U24" s="29">
        <f t="shared" si="2"/>
        <v>0</v>
      </c>
      <c r="V24" s="29">
        <f t="shared" si="3"/>
        <v>0</v>
      </c>
      <c r="W24" s="29">
        <f t="shared" si="4"/>
        <v>5</v>
      </c>
      <c r="X24" s="29">
        <f t="shared" si="10"/>
        <v>5</v>
      </c>
    </row>
    <row r="25" spans="18:24" x14ac:dyDescent="0.25">
      <c r="R25" s="29" t="str">
        <f>Premissza!W23</f>
        <v>Balázs Dávid</v>
      </c>
      <c r="S25" s="29">
        <f t="shared" si="0"/>
        <v>0</v>
      </c>
      <c r="T25" s="29">
        <f t="shared" si="1"/>
        <v>0</v>
      </c>
      <c r="U25" s="29">
        <f t="shared" si="2"/>
        <v>0</v>
      </c>
      <c r="V25" s="29">
        <f t="shared" si="3"/>
        <v>0</v>
      </c>
      <c r="W25" s="29">
        <f t="shared" si="4"/>
        <v>0</v>
      </c>
      <c r="X25" s="29">
        <f t="shared" si="10"/>
        <v>0</v>
      </c>
    </row>
    <row r="26" spans="18:24" x14ac:dyDescent="0.25">
      <c r="R26" s="29" t="str">
        <f>Premissza!W24</f>
        <v>Bíró Bernadett</v>
      </c>
      <c r="S26" s="29">
        <f t="shared" si="0"/>
        <v>10</v>
      </c>
      <c r="T26" s="29">
        <f t="shared" si="1"/>
        <v>0</v>
      </c>
      <c r="U26" s="29">
        <f t="shared" si="2"/>
        <v>0</v>
      </c>
      <c r="V26" s="29">
        <f t="shared" si="3"/>
        <v>0</v>
      </c>
      <c r="W26" s="29">
        <f t="shared" si="4"/>
        <v>2.8000000000000003</v>
      </c>
      <c r="X26" s="29">
        <f t="shared" si="10"/>
        <v>12.8</v>
      </c>
    </row>
    <row r="27" spans="18:24" x14ac:dyDescent="0.25">
      <c r="R27" s="29" t="str">
        <f>Premissza!W25</f>
        <v>Joó Linda</v>
      </c>
      <c r="S27" s="29">
        <f t="shared" si="0"/>
        <v>2</v>
      </c>
      <c r="T27" s="29">
        <f t="shared" si="1"/>
        <v>10</v>
      </c>
      <c r="U27" s="29">
        <f t="shared" si="2"/>
        <v>0</v>
      </c>
      <c r="V27" s="29">
        <f t="shared" si="3"/>
        <v>0</v>
      </c>
      <c r="W27" s="29">
        <f t="shared" si="4"/>
        <v>0</v>
      </c>
      <c r="X27" s="29">
        <f t="shared" si="10"/>
        <v>12</v>
      </c>
    </row>
  </sheetData>
  <sheetProtection algorithmName="SHA-512" hashValue="udEkRWe7XsId9uzx60qyJVGT4UvABaFe44burRvtiBaa/QJXU2WCYTHN4wxCCh6ftX6toAVDZQYwSqjyeoBpsQ==" saltValue="07wv7pAnxIKuVc83X8/pXw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4000000}">
          <x14:formula1>
            <xm:f>Premissza!$W$1:$W$25</xm:f>
          </x14:formula1>
          <xm:sqref>K4:O12</xm:sqref>
        </x14:dataValidation>
        <x14:dataValidation type="list" allowBlank="1" showInputMessage="1" showErrorMessage="1" xr:uid="{00000000-0002-0000-0100-000001000000}">
          <x14:formula1>
            <xm:f>Premissza!$G$1:$G$5</xm:f>
          </x14:formula1>
          <xm:sqref>B4:B1048576</xm:sqref>
        </x14:dataValidation>
        <x14:dataValidation type="list" allowBlank="1" showInputMessage="1" showErrorMessage="1" xr:uid="{00000000-0002-0000-0100-000003000000}">
          <x14:formula1>
            <xm:f>Premissza!$U$1:$U$2</xm:f>
          </x14:formula1>
          <xm:sqref>C4:C1048576</xm:sqref>
        </x14:dataValidation>
        <x14:dataValidation type="list" allowBlank="1" showInputMessage="1" showErrorMessage="1" xr:uid="{00000000-0002-0000-0100-000000000000}">
          <x14:formula1>
            <xm:f>Premissza!$D$1:$D$8</xm:f>
          </x14:formula1>
          <xm:sqref>A4:A1048576</xm:sqref>
        </x14:dataValidation>
        <x14:dataValidation type="list" allowBlank="1" showInputMessage="1" showErrorMessage="1" xr:uid="{00000000-0002-0000-0100-000002000000}">
          <x14:formula1>
            <xm:f>Premissza!$E$1:$E$9</xm:f>
          </x14:formula1>
          <xm:sqref>D4:D1048576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0"/>
  <sheetViews>
    <sheetView workbookViewId="0"/>
  </sheetViews>
  <sheetFormatPr defaultRowHeight="15" x14ac:dyDescent="0.25"/>
  <cols>
    <col min="1" max="1" width="12.85546875" customWidth="1"/>
    <col min="2" max="2" width="3.7109375" customWidth="1"/>
    <col min="3" max="3" width="7.7109375" customWidth="1"/>
    <col min="4" max="4" width="10.5703125" customWidth="1"/>
    <col min="5" max="5" width="3.7109375" customWidth="1"/>
    <col min="6" max="6" width="7.7109375" customWidth="1"/>
    <col min="7" max="7" width="6.42578125" customWidth="1"/>
    <col min="8" max="8" width="7.7109375" customWidth="1"/>
    <col min="9" max="9" width="10.7109375" customWidth="1"/>
    <col min="10" max="10" width="3.7109375" customWidth="1"/>
    <col min="11" max="11" width="7.7109375" customWidth="1"/>
    <col min="12" max="12" width="10.7109375" customWidth="1"/>
    <col min="13" max="13" width="4.5703125" customWidth="1"/>
    <col min="14" max="14" width="7.7109375" customWidth="1"/>
    <col min="15" max="15" width="3" bestFit="1" customWidth="1"/>
    <col min="16" max="16" width="4.42578125" customWidth="1"/>
    <col min="17" max="17" width="7.7109375" customWidth="1"/>
    <col min="18" max="18" width="3" bestFit="1" customWidth="1"/>
    <col min="19" max="19" width="4" bestFit="1" customWidth="1"/>
    <col min="20" max="20" width="7.7109375" customWidth="1"/>
    <col min="21" max="21" width="6" customWidth="1"/>
    <col min="22" max="22" width="7.7109375" customWidth="1"/>
    <col min="23" max="23" width="20.7109375" customWidth="1"/>
  </cols>
  <sheetData>
    <row r="1" spans="1:23" x14ac:dyDescent="0.25">
      <c r="A1" s="29" t="s">
        <v>8</v>
      </c>
      <c r="B1" s="29">
        <v>17</v>
      </c>
      <c r="C1" s="29"/>
      <c r="D1" s="29" t="s">
        <v>30</v>
      </c>
      <c r="E1" s="29">
        <v>1</v>
      </c>
      <c r="F1" s="29"/>
      <c r="G1" s="29">
        <v>2018</v>
      </c>
      <c r="H1" s="29"/>
      <c r="I1" s="29" t="s">
        <v>30</v>
      </c>
      <c r="J1" s="29">
        <v>2</v>
      </c>
      <c r="K1" s="29"/>
      <c r="L1" s="29" t="s">
        <v>30</v>
      </c>
      <c r="M1" s="29">
        <v>0.5</v>
      </c>
      <c r="N1" s="29"/>
      <c r="O1" s="29">
        <v>0</v>
      </c>
      <c r="P1" s="29">
        <v>1</v>
      </c>
      <c r="Q1" s="29"/>
      <c r="R1" s="29">
        <v>0</v>
      </c>
      <c r="S1" s="29">
        <v>1</v>
      </c>
      <c r="T1" s="29"/>
      <c r="U1" s="29" t="s">
        <v>43</v>
      </c>
      <c r="V1" s="29"/>
      <c r="W1" s="29" t="s">
        <v>110</v>
      </c>
    </row>
    <row r="2" spans="1:23" x14ac:dyDescent="0.25">
      <c r="A2" s="29" t="s">
        <v>9</v>
      </c>
      <c r="B2" s="29">
        <v>14</v>
      </c>
      <c r="C2" s="29"/>
      <c r="D2" s="29" t="s">
        <v>31</v>
      </c>
      <c r="E2" s="29">
        <v>2</v>
      </c>
      <c r="F2" s="29"/>
      <c r="G2" s="29">
        <v>2017</v>
      </c>
      <c r="H2" s="29"/>
      <c r="I2" s="29" t="s">
        <v>31</v>
      </c>
      <c r="J2" s="29">
        <v>1</v>
      </c>
      <c r="K2" s="29"/>
      <c r="L2" s="29" t="s">
        <v>31</v>
      </c>
      <c r="M2" s="29">
        <v>0.5</v>
      </c>
      <c r="N2" s="29"/>
      <c r="O2" s="29">
        <v>1</v>
      </c>
      <c r="P2" s="29">
        <v>1</v>
      </c>
      <c r="Q2" s="29"/>
      <c r="R2" s="29">
        <v>1</v>
      </c>
      <c r="S2" s="29">
        <v>1</v>
      </c>
      <c r="T2" s="29"/>
      <c r="U2" s="29" t="s">
        <v>42</v>
      </c>
      <c r="V2" s="29"/>
      <c r="W2" s="29" t="s">
        <v>44</v>
      </c>
    </row>
    <row r="3" spans="1:23" x14ac:dyDescent="0.25">
      <c r="A3" s="29" t="s">
        <v>10</v>
      </c>
      <c r="B3" s="29">
        <v>12</v>
      </c>
      <c r="C3" s="29"/>
      <c r="D3" s="29" t="s">
        <v>130</v>
      </c>
      <c r="E3" s="29">
        <v>3</v>
      </c>
      <c r="F3" s="29"/>
      <c r="G3" s="29">
        <v>2016</v>
      </c>
      <c r="H3" s="29"/>
      <c r="I3" s="29" t="s">
        <v>32</v>
      </c>
      <c r="J3" s="29">
        <v>2</v>
      </c>
      <c r="K3" s="29"/>
      <c r="L3" s="29" t="s">
        <v>32</v>
      </c>
      <c r="M3" s="29">
        <v>0.5</v>
      </c>
      <c r="N3" s="29"/>
      <c r="O3" s="29">
        <v>2</v>
      </c>
      <c r="P3" s="29">
        <v>0.8</v>
      </c>
      <c r="Q3" s="29"/>
      <c r="R3" s="29">
        <v>2</v>
      </c>
      <c r="S3" s="29">
        <v>0.5</v>
      </c>
      <c r="T3" s="29"/>
      <c r="U3" s="29"/>
      <c r="V3" s="29"/>
      <c r="W3" s="29" t="s">
        <v>119</v>
      </c>
    </row>
    <row r="4" spans="1:23" x14ac:dyDescent="0.25">
      <c r="A4" s="29" t="s">
        <v>11</v>
      </c>
      <c r="B4" s="29">
        <v>10</v>
      </c>
      <c r="C4" s="29"/>
      <c r="D4" s="29" t="s">
        <v>32</v>
      </c>
      <c r="E4" s="29">
        <v>4</v>
      </c>
      <c r="F4" s="29"/>
      <c r="G4" s="29">
        <v>2015</v>
      </c>
      <c r="H4" s="29"/>
      <c r="I4" s="29" t="s">
        <v>61</v>
      </c>
      <c r="J4" s="29">
        <v>2</v>
      </c>
      <c r="K4" s="29"/>
      <c r="L4" s="29" t="s">
        <v>61</v>
      </c>
      <c r="M4" s="29">
        <v>0.5</v>
      </c>
      <c r="N4" s="29"/>
      <c r="O4" s="29">
        <v>3</v>
      </c>
      <c r="P4" s="29">
        <v>0.4</v>
      </c>
      <c r="Q4" s="29"/>
      <c r="R4" s="29">
        <v>3</v>
      </c>
      <c r="S4" s="29">
        <v>0</v>
      </c>
      <c r="T4" s="29"/>
      <c r="U4" s="29"/>
      <c r="V4" s="29"/>
      <c r="W4" s="29" t="s">
        <v>45</v>
      </c>
    </row>
    <row r="5" spans="1:23" x14ac:dyDescent="0.25">
      <c r="A5" s="29" t="s">
        <v>12</v>
      </c>
      <c r="B5" s="29">
        <v>9</v>
      </c>
      <c r="C5" s="29"/>
      <c r="D5" s="29" t="s">
        <v>61</v>
      </c>
      <c r="E5" s="29">
        <v>5</v>
      </c>
      <c r="F5" s="29"/>
      <c r="G5" s="29"/>
      <c r="H5" s="29"/>
      <c r="I5" s="29" t="s">
        <v>62</v>
      </c>
      <c r="J5" s="29">
        <v>1</v>
      </c>
      <c r="K5" s="29"/>
      <c r="L5" s="29" t="s">
        <v>62</v>
      </c>
      <c r="M5" s="29">
        <v>0.5</v>
      </c>
      <c r="N5" s="29"/>
      <c r="O5" s="29">
        <v>4</v>
      </c>
      <c r="P5" s="29">
        <v>0.2</v>
      </c>
      <c r="Q5" s="29"/>
      <c r="R5" s="29">
        <v>4</v>
      </c>
      <c r="S5" s="29">
        <v>0</v>
      </c>
      <c r="T5" s="29"/>
      <c r="U5" s="29"/>
      <c r="V5" s="29"/>
      <c r="W5" s="29" t="s">
        <v>113</v>
      </c>
    </row>
    <row r="6" spans="1:23" x14ac:dyDescent="0.25">
      <c r="A6" s="29" t="s">
        <v>13</v>
      </c>
      <c r="B6" s="29">
        <v>8</v>
      </c>
      <c r="C6" s="29"/>
      <c r="D6" s="29" t="s">
        <v>62</v>
      </c>
      <c r="E6" s="29">
        <v>6</v>
      </c>
      <c r="F6" s="29"/>
      <c r="G6" s="29"/>
      <c r="H6" s="29"/>
      <c r="I6" s="29" t="s">
        <v>63</v>
      </c>
      <c r="J6" s="29">
        <v>1</v>
      </c>
      <c r="K6" s="29"/>
      <c r="L6" s="29" t="s">
        <v>63</v>
      </c>
      <c r="M6" s="29">
        <v>0.5</v>
      </c>
      <c r="N6" s="29"/>
      <c r="O6" s="29">
        <v>5</v>
      </c>
      <c r="P6" s="29">
        <v>0</v>
      </c>
      <c r="Q6" s="29"/>
      <c r="R6" s="29">
        <v>5</v>
      </c>
      <c r="S6" s="29">
        <v>0</v>
      </c>
      <c r="T6" s="29"/>
      <c r="U6" s="29"/>
      <c r="V6" s="29"/>
      <c r="W6" s="29" t="s">
        <v>107</v>
      </c>
    </row>
    <row r="7" spans="1:23" x14ac:dyDescent="0.25">
      <c r="A7" s="29" t="s">
        <v>14</v>
      </c>
      <c r="B7" s="29">
        <v>7</v>
      </c>
      <c r="C7" s="29"/>
      <c r="D7" s="29" t="s">
        <v>63</v>
      </c>
      <c r="E7" s="29">
        <v>7</v>
      </c>
      <c r="F7" s="29"/>
      <c r="G7" s="29"/>
      <c r="H7" s="29"/>
      <c r="I7" s="29" t="s">
        <v>95</v>
      </c>
      <c r="J7" s="29">
        <v>2</v>
      </c>
      <c r="K7" s="29"/>
      <c r="L7" s="29" t="s">
        <v>95</v>
      </c>
      <c r="M7" s="29">
        <v>0.5</v>
      </c>
      <c r="N7" s="29"/>
      <c r="O7" s="29">
        <v>6</v>
      </c>
      <c r="P7" s="29">
        <v>0</v>
      </c>
      <c r="Q7" s="29"/>
      <c r="R7" s="29">
        <v>6</v>
      </c>
      <c r="S7" s="29">
        <v>0</v>
      </c>
      <c r="T7" s="29"/>
      <c r="U7" s="29"/>
      <c r="V7" s="29"/>
      <c r="W7" s="29" t="s">
        <v>118</v>
      </c>
    </row>
    <row r="8" spans="1:23" x14ac:dyDescent="0.25">
      <c r="A8" s="29" t="s">
        <v>15</v>
      </c>
      <c r="B8" s="29">
        <v>6</v>
      </c>
      <c r="C8" s="29"/>
      <c r="D8" s="29" t="s">
        <v>95</v>
      </c>
      <c r="E8" s="29">
        <v>8</v>
      </c>
      <c r="F8" s="29"/>
      <c r="G8" s="29"/>
      <c r="H8" s="29"/>
      <c r="I8" s="29" t="s">
        <v>130</v>
      </c>
      <c r="J8" s="29">
        <v>2</v>
      </c>
      <c r="K8" s="29"/>
      <c r="L8" s="29" t="s">
        <v>130</v>
      </c>
      <c r="M8" s="29">
        <v>0.5</v>
      </c>
      <c r="N8" s="29"/>
      <c r="O8" s="29">
        <v>7</v>
      </c>
      <c r="P8" s="29">
        <v>0</v>
      </c>
      <c r="Q8" s="29"/>
      <c r="R8" s="29">
        <v>7</v>
      </c>
      <c r="S8" s="29">
        <v>0</v>
      </c>
      <c r="T8" s="29"/>
      <c r="U8" s="29"/>
      <c r="V8" s="29"/>
      <c r="W8" s="29" t="s">
        <v>117</v>
      </c>
    </row>
    <row r="9" spans="1:23" x14ac:dyDescent="0.25">
      <c r="A9" s="29" t="s">
        <v>16</v>
      </c>
      <c r="B9" s="29">
        <v>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>
        <v>8</v>
      </c>
      <c r="P9" s="29">
        <v>0</v>
      </c>
      <c r="Q9" s="29"/>
      <c r="R9" s="29">
        <v>8</v>
      </c>
      <c r="S9" s="29">
        <v>0</v>
      </c>
      <c r="T9" s="29"/>
      <c r="U9" s="29"/>
      <c r="V9" s="29"/>
      <c r="W9" s="29" t="s">
        <v>114</v>
      </c>
    </row>
    <row r="10" spans="1:23" x14ac:dyDescent="0.25">
      <c r="A10" s="29" t="s">
        <v>17</v>
      </c>
      <c r="B10" s="29">
        <v>4</v>
      </c>
      <c r="C10" s="29"/>
      <c r="D10" s="29"/>
      <c r="E10" s="29"/>
      <c r="F10" s="29"/>
      <c r="G10" s="29"/>
      <c r="H10" s="29"/>
      <c r="I10" s="29"/>
      <c r="J10" s="29"/>
      <c r="K10" s="29"/>
      <c r="L10" s="39" t="s">
        <v>134</v>
      </c>
      <c r="M10" s="39"/>
      <c r="N10" s="29"/>
      <c r="O10" s="29">
        <v>9</v>
      </c>
      <c r="P10" s="29">
        <v>0</v>
      </c>
      <c r="Q10" s="29"/>
      <c r="R10" s="29">
        <v>9</v>
      </c>
      <c r="S10" s="29">
        <v>0</v>
      </c>
      <c r="T10" s="29"/>
      <c r="U10" s="29"/>
      <c r="V10" s="29"/>
      <c r="W10" s="29" t="s">
        <v>115</v>
      </c>
    </row>
    <row r="11" spans="1:23" x14ac:dyDescent="0.25">
      <c r="A11" s="29" t="s">
        <v>18</v>
      </c>
      <c r="B11" s="29">
        <v>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>
        <v>10</v>
      </c>
      <c r="P11" s="29">
        <v>0</v>
      </c>
      <c r="Q11" s="29"/>
      <c r="R11" s="29">
        <v>10</v>
      </c>
      <c r="S11" s="29">
        <v>0</v>
      </c>
      <c r="T11" s="29"/>
      <c r="U11" s="29"/>
      <c r="V11" s="29"/>
      <c r="W11" s="29" t="s">
        <v>116</v>
      </c>
    </row>
    <row r="12" spans="1:23" x14ac:dyDescent="0.25">
      <c r="A12" s="29" t="s">
        <v>19</v>
      </c>
      <c r="B12" s="29">
        <v>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 t="s">
        <v>46</v>
      </c>
    </row>
    <row r="13" spans="1:23" x14ac:dyDescent="0.25">
      <c r="A13" s="29" t="s">
        <v>20</v>
      </c>
      <c r="B13" s="29">
        <v>4</v>
      </c>
      <c r="C13" s="29"/>
      <c r="D13" s="29"/>
      <c r="E13" s="29"/>
      <c r="F13" s="29"/>
      <c r="G13" s="29"/>
      <c r="H13" s="29"/>
      <c r="I13" s="29"/>
      <c r="J13" s="29"/>
      <c r="K13" s="29"/>
      <c r="L13" s="29" t="s">
        <v>30</v>
      </c>
      <c r="M13" s="29">
        <v>2</v>
      </c>
      <c r="N13" s="29"/>
      <c r="O13" s="29"/>
      <c r="P13" s="29"/>
      <c r="Q13" s="29"/>
      <c r="R13" s="29"/>
      <c r="S13" s="29"/>
      <c r="T13" s="29"/>
      <c r="U13" s="29"/>
      <c r="V13" s="29"/>
      <c r="W13" s="29" t="s">
        <v>47</v>
      </c>
    </row>
    <row r="14" spans="1:23" x14ac:dyDescent="0.25">
      <c r="A14" s="29" t="s">
        <v>21</v>
      </c>
      <c r="B14" s="29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 t="s">
        <v>31</v>
      </c>
      <c r="M14" s="29">
        <v>2</v>
      </c>
      <c r="N14" s="29"/>
      <c r="O14" s="29"/>
      <c r="P14" s="29"/>
      <c r="Q14" s="29"/>
      <c r="R14" s="29"/>
      <c r="S14" s="29"/>
      <c r="T14" s="29"/>
      <c r="U14" s="29"/>
      <c r="V14" s="29"/>
      <c r="W14" s="29" t="s">
        <v>112</v>
      </c>
    </row>
    <row r="15" spans="1:23" x14ac:dyDescent="0.25">
      <c r="A15" s="29" t="s">
        <v>22</v>
      </c>
      <c r="B15" s="29">
        <v>2</v>
      </c>
      <c r="C15" s="29"/>
      <c r="D15" s="29"/>
      <c r="E15" s="29"/>
      <c r="F15" s="29"/>
      <c r="G15" s="29"/>
      <c r="H15" s="29"/>
      <c r="I15" s="29"/>
      <c r="J15" s="29"/>
      <c r="K15" s="29"/>
      <c r="L15" s="29" t="s">
        <v>32</v>
      </c>
      <c r="M15" s="29">
        <v>1</v>
      </c>
      <c r="N15" s="29"/>
      <c r="O15" s="29"/>
      <c r="P15" s="29"/>
      <c r="Q15" s="29"/>
      <c r="R15" s="29"/>
      <c r="S15" s="29"/>
      <c r="T15" s="29"/>
      <c r="U15" s="29"/>
      <c r="V15" s="29"/>
      <c r="W15" s="29" t="s">
        <v>48</v>
      </c>
    </row>
    <row r="16" spans="1:23" x14ac:dyDescent="0.25">
      <c r="A16" s="29" t="s">
        <v>23</v>
      </c>
      <c r="B16" s="29">
        <v>1</v>
      </c>
      <c r="C16" s="29"/>
      <c r="D16" s="29"/>
      <c r="E16" s="29"/>
      <c r="F16" s="29"/>
      <c r="G16" s="29"/>
      <c r="H16" s="29"/>
      <c r="I16" s="29"/>
      <c r="J16" s="29"/>
      <c r="K16" s="29"/>
      <c r="L16" s="29" t="s">
        <v>61</v>
      </c>
      <c r="M16" s="29">
        <v>2</v>
      </c>
      <c r="N16" s="29"/>
      <c r="O16" s="29"/>
      <c r="P16" s="29"/>
      <c r="Q16" s="29"/>
      <c r="R16" s="29"/>
      <c r="S16" s="29"/>
      <c r="T16" s="29"/>
      <c r="U16" s="29"/>
      <c r="V16" s="29"/>
      <c r="W16" s="29" t="s">
        <v>49</v>
      </c>
    </row>
    <row r="17" spans="1:23" x14ac:dyDescent="0.25">
      <c r="A17" s="29" t="s">
        <v>33</v>
      </c>
      <c r="B17" s="29"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 t="s">
        <v>62</v>
      </c>
      <c r="M17" s="29">
        <v>2</v>
      </c>
      <c r="N17" s="29"/>
      <c r="O17" s="29"/>
      <c r="P17" s="29"/>
      <c r="Q17" s="29"/>
      <c r="R17" s="29"/>
      <c r="S17" s="29"/>
      <c r="T17" s="29"/>
      <c r="U17" s="29"/>
      <c r="V17" s="29"/>
      <c r="W17" s="29" t="s">
        <v>108</v>
      </c>
    </row>
    <row r="18" spans="1:23" x14ac:dyDescent="0.25">
      <c r="A18" s="29" t="s">
        <v>34</v>
      </c>
      <c r="B18" s="29"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 t="s">
        <v>63</v>
      </c>
      <c r="M18" s="29">
        <v>2</v>
      </c>
      <c r="N18" s="29"/>
      <c r="O18" s="29"/>
      <c r="P18" s="29"/>
      <c r="Q18" s="29"/>
      <c r="R18" s="29"/>
      <c r="S18" s="29"/>
      <c r="T18" s="29"/>
      <c r="U18" s="29"/>
      <c r="V18" s="29"/>
      <c r="W18" s="29" t="s">
        <v>50</v>
      </c>
    </row>
    <row r="19" spans="1:23" x14ac:dyDescent="0.25">
      <c r="A19" s="29" t="s">
        <v>35</v>
      </c>
      <c r="B19" s="29"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 t="s">
        <v>95</v>
      </c>
      <c r="M19" s="29">
        <v>1</v>
      </c>
      <c r="N19" s="29"/>
      <c r="O19" s="29"/>
      <c r="P19" s="29"/>
      <c r="Q19" s="29"/>
      <c r="R19" s="29"/>
      <c r="S19" s="29"/>
      <c r="T19" s="29"/>
      <c r="U19" s="29"/>
      <c r="V19" s="29"/>
      <c r="W19" s="29" t="s">
        <v>58</v>
      </c>
    </row>
    <row r="20" spans="1:23" x14ac:dyDescent="0.25">
      <c r="A20" s="29" t="s">
        <v>36</v>
      </c>
      <c r="B20" s="29"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 t="s">
        <v>130</v>
      </c>
      <c r="M20" s="29">
        <v>1</v>
      </c>
      <c r="N20" s="29"/>
      <c r="O20" s="29"/>
      <c r="P20" s="29"/>
      <c r="Q20" s="29"/>
      <c r="R20" s="29"/>
      <c r="S20" s="29"/>
      <c r="T20" s="29"/>
      <c r="U20" s="29"/>
      <c r="V20" s="29"/>
      <c r="W20" s="29" t="s">
        <v>59</v>
      </c>
    </row>
    <row r="21" spans="1:23" x14ac:dyDescent="0.25">
      <c r="A21" s="29" t="s">
        <v>24</v>
      </c>
      <c r="B21" s="29">
        <v>17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 t="s">
        <v>109</v>
      </c>
    </row>
    <row r="22" spans="1:23" x14ac:dyDescent="0.25">
      <c r="A22" s="29" t="s">
        <v>25</v>
      </c>
      <c r="B22" s="29">
        <v>14</v>
      </c>
      <c r="C22" s="29"/>
      <c r="D22" s="29"/>
      <c r="E22" s="29"/>
      <c r="F22" s="29"/>
      <c r="G22" s="29"/>
      <c r="H22" s="29"/>
      <c r="I22" s="29"/>
      <c r="J22" s="29"/>
      <c r="K22" s="29"/>
      <c r="L22" s="39" t="s">
        <v>133</v>
      </c>
      <c r="M22" s="39"/>
      <c r="N22" s="29"/>
      <c r="O22" s="29"/>
      <c r="P22" s="29"/>
      <c r="Q22" s="29"/>
      <c r="R22" s="29"/>
      <c r="S22" s="29"/>
      <c r="T22" s="29"/>
      <c r="U22" s="29"/>
      <c r="V22" s="29"/>
      <c r="W22" s="29" t="s">
        <v>111</v>
      </c>
    </row>
    <row r="23" spans="1:23" x14ac:dyDescent="0.25">
      <c r="A23" s="29" t="s">
        <v>26</v>
      </c>
      <c r="B23" s="29">
        <v>12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 t="s">
        <v>60</v>
      </c>
    </row>
    <row r="24" spans="1:23" x14ac:dyDescent="0.25">
      <c r="A24" s="29" t="s">
        <v>27</v>
      </c>
      <c r="B24" s="29">
        <v>10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 t="s">
        <v>84</v>
      </c>
    </row>
    <row r="25" spans="1:23" x14ac:dyDescent="0.25">
      <c r="A25" s="29" t="s">
        <v>28</v>
      </c>
      <c r="B25" s="29">
        <v>9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 t="s">
        <v>106</v>
      </c>
    </row>
    <row r="26" spans="1:23" x14ac:dyDescent="0.25">
      <c r="A26" s="29" t="s">
        <v>29</v>
      </c>
      <c r="B26" s="29">
        <v>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 x14ac:dyDescent="0.25">
      <c r="A27" s="29" t="s">
        <v>37</v>
      </c>
      <c r="B27" s="29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x14ac:dyDescent="0.25">
      <c r="A28" s="29" t="s">
        <v>38</v>
      </c>
      <c r="B28" s="29">
        <v>6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29" t="s">
        <v>39</v>
      </c>
      <c r="B29" s="29">
        <v>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29" t="s">
        <v>40</v>
      </c>
      <c r="B30" s="29">
        <v>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29" t="s">
        <v>64</v>
      </c>
      <c r="B31" s="29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29" t="s">
        <v>65</v>
      </c>
      <c r="B32" s="29">
        <v>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x14ac:dyDescent="0.25">
      <c r="A33" s="29" t="s">
        <v>66</v>
      </c>
      <c r="B33" s="29">
        <v>4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29" t="s">
        <v>67</v>
      </c>
      <c r="B34" s="29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29" t="s">
        <v>68</v>
      </c>
      <c r="B35" s="29">
        <v>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29" t="s">
        <v>69</v>
      </c>
      <c r="B36" s="29">
        <v>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29" t="s">
        <v>70</v>
      </c>
      <c r="B37" s="29"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29" t="s">
        <v>71</v>
      </c>
      <c r="B38" s="29"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29" t="s">
        <v>72</v>
      </c>
      <c r="B39" s="29"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29" t="s">
        <v>73</v>
      </c>
      <c r="B40" s="29"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29" t="s">
        <v>74</v>
      </c>
      <c r="B41" s="29">
        <v>17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29" t="s">
        <v>75</v>
      </c>
      <c r="B42" s="29">
        <v>14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29" t="s">
        <v>76</v>
      </c>
      <c r="B43" s="29">
        <v>12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29" t="s">
        <v>77</v>
      </c>
      <c r="B44" s="29">
        <v>10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29" t="s">
        <v>78</v>
      </c>
      <c r="B45" s="29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29" t="s">
        <v>79</v>
      </c>
      <c r="B46" s="29">
        <v>8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29" t="s">
        <v>80</v>
      </c>
      <c r="B47" s="29">
        <v>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29" t="s">
        <v>81</v>
      </c>
      <c r="B48" s="29">
        <v>6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x14ac:dyDescent="0.25">
      <c r="A49" s="29" t="s">
        <v>82</v>
      </c>
      <c r="B49" s="29">
        <v>5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x14ac:dyDescent="0.25">
      <c r="A50" s="29" t="s">
        <v>83</v>
      </c>
      <c r="B50" s="29">
        <v>4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x14ac:dyDescent="0.25">
      <c r="A51" s="29" t="s">
        <v>85</v>
      </c>
      <c r="B51" s="29">
        <v>17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x14ac:dyDescent="0.25">
      <c r="A52" s="29" t="s">
        <v>86</v>
      </c>
      <c r="B52" s="29">
        <v>14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x14ac:dyDescent="0.25">
      <c r="A53" s="29" t="s">
        <v>87</v>
      </c>
      <c r="B53" s="29">
        <v>12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x14ac:dyDescent="0.25">
      <c r="A54" s="29" t="s">
        <v>88</v>
      </c>
      <c r="B54" s="29">
        <v>10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x14ac:dyDescent="0.25">
      <c r="A55" s="29" t="s">
        <v>89</v>
      </c>
      <c r="B55" s="29">
        <v>9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x14ac:dyDescent="0.25">
      <c r="A56" s="29" t="s">
        <v>90</v>
      </c>
      <c r="B56" s="29">
        <v>8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x14ac:dyDescent="0.25">
      <c r="A57" s="29" t="s">
        <v>91</v>
      </c>
      <c r="B57" s="29">
        <v>7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x14ac:dyDescent="0.25">
      <c r="A58" s="29" t="s">
        <v>92</v>
      </c>
      <c r="B58" s="29">
        <v>6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x14ac:dyDescent="0.25">
      <c r="A59" s="29" t="s">
        <v>93</v>
      </c>
      <c r="B59" s="29">
        <v>5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x14ac:dyDescent="0.25">
      <c r="A60" s="29" t="s">
        <v>94</v>
      </c>
      <c r="B60" s="29">
        <v>4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x14ac:dyDescent="0.25">
      <c r="A61" s="29" t="s">
        <v>96</v>
      </c>
      <c r="B61" s="29">
        <v>7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x14ac:dyDescent="0.25">
      <c r="A62" s="29" t="s">
        <v>97</v>
      </c>
      <c r="B62" s="29">
        <v>5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1:23" x14ac:dyDescent="0.25">
      <c r="A63" s="29" t="s">
        <v>98</v>
      </c>
      <c r="B63" s="29">
        <v>4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23" x14ac:dyDescent="0.25">
      <c r="A64" s="29" t="s">
        <v>99</v>
      </c>
      <c r="B64" s="29">
        <v>3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29" t="s">
        <v>100</v>
      </c>
      <c r="B65" s="29">
        <v>2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29" t="s">
        <v>101</v>
      </c>
      <c r="B66" s="29">
        <v>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29" t="s">
        <v>102</v>
      </c>
      <c r="B67" s="29">
        <v>0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x14ac:dyDescent="0.25">
      <c r="A68" s="29" t="s">
        <v>103</v>
      </c>
      <c r="B68" s="29">
        <v>0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3" x14ac:dyDescent="0.25">
      <c r="A69" s="29" t="s">
        <v>104</v>
      </c>
      <c r="B69" s="29">
        <v>0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x14ac:dyDescent="0.25">
      <c r="A70" s="29" t="s">
        <v>105</v>
      </c>
      <c r="B70" s="29">
        <v>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 x14ac:dyDescent="0.25">
      <c r="A71" s="29" t="s">
        <v>120</v>
      </c>
      <c r="B71" s="29">
        <v>7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x14ac:dyDescent="0.25">
      <c r="A72" s="29" t="s">
        <v>121</v>
      </c>
      <c r="B72" s="29">
        <v>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x14ac:dyDescent="0.25">
      <c r="A73" s="29" t="s">
        <v>122</v>
      </c>
      <c r="B73" s="29">
        <v>4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x14ac:dyDescent="0.25">
      <c r="A74" s="29" t="s">
        <v>123</v>
      </c>
      <c r="B74" s="29">
        <v>3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x14ac:dyDescent="0.25">
      <c r="A75" s="29" t="s">
        <v>124</v>
      </c>
      <c r="B75" s="29">
        <v>2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29" t="s">
        <v>125</v>
      </c>
      <c r="B76" s="29">
        <v>1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29" t="s">
        <v>126</v>
      </c>
      <c r="B77" s="29">
        <v>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x14ac:dyDescent="0.25">
      <c r="A78" s="29" t="s">
        <v>127</v>
      </c>
      <c r="B78" s="29">
        <v>0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x14ac:dyDescent="0.25">
      <c r="A79" s="29" t="s">
        <v>128</v>
      </c>
      <c r="B79" s="29">
        <v>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 x14ac:dyDescent="0.25">
      <c r="A80" s="29" t="s">
        <v>129</v>
      </c>
      <c r="B80" s="29">
        <v>0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</sheetData>
  <sheetProtection algorithmName="SHA-512" hashValue="/h28kFnJrl6EmT/wOAalhRx9MMy0MEnsA1hyMlvYNXnzrimvBoF7s9rO3N1l0BXC5V/fuJlFRuY5FGhUuxvLYA==" saltValue="OUIRWFR3sOtW3GmnOQRfXA==" spinCount="100000" sheet="1" objects="1" scenarios="1"/>
  <mergeCells count="2">
    <mergeCell ref="L10:M10"/>
    <mergeCell ref="L22:M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Sorrend</vt:lpstr>
      <vt:lpstr>Versenyek</vt:lpstr>
      <vt:lpstr>Premissza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Solara</dc:creator>
  <cp:lastModifiedBy>kiss.balint</cp:lastModifiedBy>
  <dcterms:created xsi:type="dcterms:W3CDTF">2014-01-29T13:45:43Z</dcterms:created>
  <dcterms:modified xsi:type="dcterms:W3CDTF">2019-02-14T14:22:51Z</dcterms:modified>
</cp:coreProperties>
</file>