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álint\Desktop\Curling 2017-2018\Gerevich 2017\"/>
    </mc:Choice>
  </mc:AlternateContent>
  <bookViews>
    <workbookView xWindow="0" yWindow="0" windowWidth="20490" windowHeight="7755"/>
  </bookViews>
  <sheets>
    <sheet name="Sorrend" sheetId="3" r:id="rId1"/>
    <sheet name="Versenyek" sheetId="1" r:id="rId2"/>
    <sheet name="Premissza" sheetId="2" r:id="rId3"/>
  </sheets>
  <calcPr calcId="152511"/>
</workbook>
</file>

<file path=xl/calcChain.xml><?xml version="1.0" encoding="utf-8"?>
<calcChain xmlns="http://schemas.openxmlformats.org/spreadsheetml/2006/main">
  <c r="Q23" i="1" l="1"/>
  <c r="Q24" i="1"/>
  <c r="Q25" i="1"/>
  <c r="Q27" i="1"/>
  <c r="Q26" i="1"/>
  <c r="Q22" i="1"/>
  <c r="Q15" i="1" l="1"/>
  <c r="T15" i="1" s="1"/>
  <c r="B9" i="3" l="1"/>
  <c r="R27" i="1"/>
  <c r="T27" i="1"/>
  <c r="U27" i="1"/>
  <c r="B12" i="3" l="1"/>
  <c r="B13" i="3"/>
  <c r="B28" i="3"/>
  <c r="B7" i="3"/>
  <c r="R23" i="1"/>
  <c r="S23" i="1"/>
  <c r="T23" i="1"/>
  <c r="S24" i="1"/>
  <c r="T24" i="1"/>
  <c r="U24" i="1"/>
  <c r="R25" i="1"/>
  <c r="U25" i="1"/>
  <c r="V25" i="1"/>
  <c r="E19" i="1"/>
  <c r="F19" i="1"/>
  <c r="G19" i="1"/>
  <c r="H19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E16" i="1"/>
  <c r="E17" i="1"/>
  <c r="E18" i="1"/>
  <c r="E15" i="1"/>
  <c r="E13" i="1"/>
  <c r="E14" i="1"/>
  <c r="E11" i="1"/>
  <c r="E12" i="1"/>
  <c r="E7" i="1"/>
  <c r="E8" i="1"/>
  <c r="E9" i="1"/>
  <c r="E10" i="1"/>
  <c r="E5" i="1"/>
  <c r="E6" i="1"/>
  <c r="E4" i="1"/>
  <c r="O19" i="1" l="1"/>
  <c r="I19" i="1"/>
  <c r="Q18" i="1"/>
  <c r="S18" i="1" s="1"/>
  <c r="F17" i="1"/>
  <c r="Q19" i="1"/>
  <c r="B5" i="3" l="1"/>
  <c r="R19" i="1"/>
  <c r="B10" i="3"/>
  <c r="U18" i="1"/>
  <c r="R18" i="1"/>
  <c r="V18" i="1"/>
  <c r="Q11" i="1"/>
  <c r="G11" i="1"/>
  <c r="F11" i="1"/>
  <c r="V11" i="1" l="1"/>
  <c r="B17" i="3"/>
  <c r="U22" i="1"/>
  <c r="B20" i="3"/>
  <c r="R22" i="1"/>
  <c r="T22" i="1"/>
  <c r="S22" i="1"/>
  <c r="I11" i="1"/>
  <c r="O11" i="1"/>
  <c r="S11" i="1" s="1"/>
  <c r="U11" i="1"/>
  <c r="F18" i="1"/>
  <c r="V22" i="1" l="1"/>
  <c r="W22" i="1" s="1"/>
  <c r="C20" i="3" s="1"/>
  <c r="Q4" i="1"/>
  <c r="B22" i="3" s="1"/>
  <c r="Q5" i="1"/>
  <c r="B26" i="3" s="1"/>
  <c r="Q6" i="1"/>
  <c r="B21" i="3" s="1"/>
  <c r="Q7" i="1"/>
  <c r="B27" i="3" s="1"/>
  <c r="Q8" i="1"/>
  <c r="B11" i="3" s="1"/>
  <c r="Q9" i="1"/>
  <c r="B19" i="3" s="1"/>
  <c r="Q10" i="1"/>
  <c r="B16" i="3" s="1"/>
  <c r="Q12" i="1"/>
  <c r="B24" i="3" s="1"/>
  <c r="Q13" i="1"/>
  <c r="B18" i="3" s="1"/>
  <c r="Q14" i="1"/>
  <c r="B23" i="3" s="1"/>
  <c r="B14" i="3"/>
  <c r="Q16" i="1"/>
  <c r="B4" i="3" s="1"/>
  <c r="Q17" i="1"/>
  <c r="B6" i="3" s="1"/>
  <c r="Q20" i="1"/>
  <c r="B15" i="3" s="1"/>
  <c r="Q21" i="1"/>
  <c r="B8" i="3" s="1"/>
  <c r="Q3" i="1"/>
  <c r="B25" i="3" s="1"/>
  <c r="F16" i="1"/>
  <c r="G5" i="1"/>
  <c r="G6" i="1"/>
  <c r="G7" i="1"/>
  <c r="G8" i="1"/>
  <c r="G9" i="1"/>
  <c r="G10" i="1"/>
  <c r="G13" i="1"/>
  <c r="G14" i="1"/>
  <c r="G15" i="1"/>
  <c r="G16" i="1"/>
  <c r="G4" i="1"/>
  <c r="F5" i="1"/>
  <c r="F6" i="1"/>
  <c r="F7" i="1"/>
  <c r="F8" i="1"/>
  <c r="F9" i="1"/>
  <c r="F10" i="1"/>
  <c r="F12" i="1"/>
  <c r="F13" i="1"/>
  <c r="F14" i="1"/>
  <c r="F15" i="1"/>
  <c r="F4" i="1"/>
  <c r="M1" i="2"/>
  <c r="G18" i="1" l="1"/>
  <c r="O18" i="1" s="1"/>
  <c r="G17" i="1"/>
  <c r="G12" i="1"/>
  <c r="I12" i="1" s="1"/>
  <c r="O10" i="1"/>
  <c r="O6" i="1"/>
  <c r="O13" i="1"/>
  <c r="U14" i="1" s="1"/>
  <c r="O8" i="1"/>
  <c r="O4" i="1"/>
  <c r="R3" i="1"/>
  <c r="U7" i="1"/>
  <c r="R7" i="1"/>
  <c r="I5" i="1"/>
  <c r="I9" i="1"/>
  <c r="V14" i="1"/>
  <c r="R14" i="1"/>
  <c r="S14" i="1"/>
  <c r="T10" i="1"/>
  <c r="R10" i="1"/>
  <c r="V10" i="1"/>
  <c r="T6" i="1"/>
  <c r="V6" i="1"/>
  <c r="T17" i="1"/>
  <c r="U17" i="1"/>
  <c r="T13" i="1"/>
  <c r="V13" i="1"/>
  <c r="R13" i="1"/>
  <c r="V9" i="1"/>
  <c r="T9" i="1"/>
  <c r="R9" i="1"/>
  <c r="U9" i="1"/>
  <c r="T5" i="1"/>
  <c r="S5" i="1"/>
  <c r="U5" i="1"/>
  <c r="O15" i="1"/>
  <c r="V27" i="1" s="1"/>
  <c r="O7" i="1"/>
  <c r="V26" i="1" s="1"/>
  <c r="T16" i="1"/>
  <c r="V16" i="1"/>
  <c r="T12" i="1"/>
  <c r="V12" i="1"/>
  <c r="U12" i="1"/>
  <c r="S12" i="1"/>
  <c r="V8" i="1"/>
  <c r="T8" i="1"/>
  <c r="S8" i="1"/>
  <c r="V4" i="1"/>
  <c r="S4" i="1"/>
  <c r="O16" i="1"/>
  <c r="U15" i="1" s="1"/>
  <c r="I14" i="1"/>
  <c r="S9" i="1"/>
  <c r="V21" i="1"/>
  <c r="U20" i="1"/>
  <c r="T20" i="1"/>
  <c r="I13" i="1"/>
  <c r="O9" i="1"/>
  <c r="V15" i="1" s="1"/>
  <c r="I15" i="1"/>
  <c r="I7" i="1"/>
  <c r="O14" i="1"/>
  <c r="O5" i="1"/>
  <c r="U3" i="1" s="1"/>
  <c r="I16" i="1"/>
  <c r="I8" i="1"/>
  <c r="I4" i="1"/>
  <c r="I10" i="1"/>
  <c r="I6" i="1"/>
  <c r="S27" i="1" l="1"/>
  <c r="V23" i="1"/>
  <c r="T26" i="1"/>
  <c r="T11" i="1"/>
  <c r="T25" i="1"/>
  <c r="W27" i="1"/>
  <c r="C9" i="3" s="1"/>
  <c r="S7" i="1"/>
  <c r="U8" i="1"/>
  <c r="V7" i="1"/>
  <c r="R26" i="1"/>
  <c r="U21" i="1"/>
  <c r="S25" i="1"/>
  <c r="R24" i="1"/>
  <c r="U23" i="1"/>
  <c r="W23" i="1" s="1"/>
  <c r="C12" i="3" s="1"/>
  <c r="V3" i="1"/>
  <c r="S26" i="1"/>
  <c r="I18" i="1"/>
  <c r="O17" i="1"/>
  <c r="R15" i="1" s="1"/>
  <c r="I17" i="1"/>
  <c r="V19" i="1"/>
  <c r="T18" i="1"/>
  <c r="W18" i="1" s="1"/>
  <c r="C10" i="3" s="1"/>
  <c r="T19" i="1"/>
  <c r="S19" i="1"/>
  <c r="R21" i="1"/>
  <c r="T7" i="1"/>
  <c r="O12" i="1"/>
  <c r="R11" i="1"/>
  <c r="S3" i="1"/>
  <c r="R8" i="1"/>
  <c r="V20" i="1"/>
  <c r="V5" i="1"/>
  <c r="U4" i="1"/>
  <c r="T4" i="1"/>
  <c r="R5" i="1"/>
  <c r="S20" i="1"/>
  <c r="V17" i="1"/>
  <c r="T3" i="1"/>
  <c r="R6" i="1"/>
  <c r="W9" i="1"/>
  <c r="C19" i="3" s="1"/>
  <c r="U16" i="1"/>
  <c r="R17" i="1"/>
  <c r="S6" i="1"/>
  <c r="R4" i="1"/>
  <c r="U6" i="1"/>
  <c r="U10" i="1"/>
  <c r="S13" i="1"/>
  <c r="R12" i="1"/>
  <c r="W12" i="1" s="1"/>
  <c r="C24" i="3" s="1"/>
  <c r="U13" i="1"/>
  <c r="S21" i="1"/>
  <c r="R20" i="1"/>
  <c r="T14" i="1"/>
  <c r="W14" i="1" s="1"/>
  <c r="C23" i="3" s="1"/>
  <c r="S10" i="1"/>
  <c r="U19" i="1" l="1"/>
  <c r="W19" i="1" s="1"/>
  <c r="C5" i="3" s="1"/>
  <c r="V24" i="1"/>
  <c r="W24" i="1" s="1"/>
  <c r="C13" i="3" s="1"/>
  <c r="U26" i="1"/>
  <c r="W26" i="1" s="1"/>
  <c r="C7" i="3" s="1"/>
  <c r="S17" i="1"/>
  <c r="W17" i="1" s="1"/>
  <c r="C6" i="3" s="1"/>
  <c r="T21" i="1"/>
  <c r="W21" i="1" s="1"/>
  <c r="C8" i="3" s="1"/>
  <c r="W25" i="1"/>
  <c r="C28" i="3" s="1"/>
  <c r="W7" i="1"/>
  <c r="C27" i="3" s="1"/>
  <c r="W11" i="1"/>
  <c r="C17" i="3" s="1"/>
  <c r="W8" i="1"/>
  <c r="C11" i="3" s="1"/>
  <c r="R16" i="1"/>
  <c r="S15" i="1"/>
  <c r="W15" i="1" s="1"/>
  <c r="S16" i="1"/>
  <c r="W3" i="1"/>
  <c r="W5" i="1"/>
  <c r="C26" i="3" s="1"/>
  <c r="W4" i="1"/>
  <c r="C22" i="3" s="1"/>
  <c r="W20" i="1"/>
  <c r="C15" i="3" s="1"/>
  <c r="W6" i="1"/>
  <c r="C21" i="3" s="1"/>
  <c r="W13" i="1"/>
  <c r="C18" i="3" s="1"/>
  <c r="W10" i="1"/>
  <c r="C16" i="3" s="1"/>
  <c r="W16" i="1" l="1"/>
  <c r="C4" i="3" s="1"/>
  <c r="C14" i="3"/>
  <c r="C25" i="3"/>
</calcChain>
</file>

<file path=xl/sharedStrings.xml><?xml version="1.0" encoding="utf-8"?>
<sst xmlns="http://schemas.openxmlformats.org/spreadsheetml/2006/main" count="244" uniqueCount="145">
  <si>
    <t>Gerevich Aladár Sportösztöndíj eredményességi kalkuláció</t>
  </si>
  <si>
    <t>Verseny megnevezése</t>
  </si>
  <si>
    <t>Évszám</t>
  </si>
  <si>
    <t>Helyezés</t>
  </si>
  <si>
    <t>Ciklusszorzó</t>
  </si>
  <si>
    <t>Versenyszámszorzó</t>
  </si>
  <si>
    <t>Évszorzó</t>
  </si>
  <si>
    <t>Helyezés pont</t>
  </si>
  <si>
    <t>Összpont</t>
  </si>
  <si>
    <t>EJCC1</t>
  </si>
  <si>
    <t>EJCC2</t>
  </si>
  <si>
    <t>EJCC3</t>
  </si>
  <si>
    <t>EJCC4</t>
  </si>
  <si>
    <t>EJCC5</t>
  </si>
  <si>
    <t>EJCC6</t>
  </si>
  <si>
    <t>ECC-A1</t>
  </si>
  <si>
    <t>ECC-A2</t>
  </si>
  <si>
    <t>ECC-A3</t>
  </si>
  <si>
    <t>ECC-A4</t>
  </si>
  <si>
    <t>ECC-A5</t>
  </si>
  <si>
    <t>ECC-A6</t>
  </si>
  <si>
    <t>ECC-A7</t>
  </si>
  <si>
    <t>ECC-A8</t>
  </si>
  <si>
    <t>ECC-A9</t>
  </si>
  <si>
    <t>ECC-A10</t>
  </si>
  <si>
    <t>ECC-B1</t>
  </si>
  <si>
    <t>ECC-B2</t>
  </si>
  <si>
    <t>ECC-B3</t>
  </si>
  <si>
    <t>ECC-B4</t>
  </si>
  <si>
    <t>ECC-B5</t>
  </si>
  <si>
    <t>ECC-B6</t>
  </si>
  <si>
    <t>WMDCC1</t>
  </si>
  <si>
    <t>WMDCC2</t>
  </si>
  <si>
    <t>WMDCC3</t>
  </si>
  <si>
    <t>WMDCC4</t>
  </si>
  <si>
    <t>WMDCC5</t>
  </si>
  <si>
    <t>WMDCC6</t>
  </si>
  <si>
    <t>EMCC1</t>
  </si>
  <si>
    <t>EMCC2</t>
  </si>
  <si>
    <t>EMCC3</t>
  </si>
  <si>
    <t>EMCC4</t>
  </si>
  <si>
    <t>EMCC5</t>
  </si>
  <si>
    <t>EMCC6</t>
  </si>
  <si>
    <t>ECC-A</t>
  </si>
  <si>
    <t>ECC-B</t>
  </si>
  <si>
    <t>EJCC</t>
  </si>
  <si>
    <t>WMDCC</t>
  </si>
  <si>
    <t>EMCC</t>
  </si>
  <si>
    <t>ECC-B7</t>
  </si>
  <si>
    <t>ECC-B8</t>
  </si>
  <si>
    <t>ECC-B9</t>
  </si>
  <si>
    <t>ECC-B10</t>
  </si>
  <si>
    <t>EJCC7</t>
  </si>
  <si>
    <t>EJCC8</t>
  </si>
  <si>
    <t>EJCC9</t>
  </si>
  <si>
    <t>EJCC10</t>
  </si>
  <si>
    <t>WMDCC7</t>
  </si>
  <si>
    <t>WMDCC8</t>
  </si>
  <si>
    <t>WMDCC9</t>
  </si>
  <si>
    <t>WMDCC10</t>
  </si>
  <si>
    <t>EMCC7</t>
  </si>
  <si>
    <t>EMCC8</t>
  </si>
  <si>
    <t>EMCC9</t>
  </si>
  <si>
    <t>EMCC10</t>
  </si>
  <si>
    <t>Nem</t>
  </si>
  <si>
    <t>Férfi</t>
  </si>
  <si>
    <t>Női</t>
  </si>
  <si>
    <t>Szekeres Ildikó</t>
  </si>
  <si>
    <t>Páthy-Dencső Blanka</t>
  </si>
  <si>
    <t>Szentannai Ági</t>
  </si>
  <si>
    <t>Ézsöl Gábor</t>
  </si>
  <si>
    <t>Belleli Lajos</t>
  </si>
  <si>
    <t>Varga Balázs</t>
  </si>
  <si>
    <t>Hall Krisztián</t>
  </si>
  <si>
    <t>Nagy György</t>
  </si>
  <si>
    <t>Kiss Zsolt</t>
  </si>
  <si>
    <t>Palancsa Dóri</t>
  </si>
  <si>
    <t>Miklai Heni</t>
  </si>
  <si>
    <t>Kalocsai Vera</t>
  </si>
  <si>
    <t>Játékos1</t>
  </si>
  <si>
    <t>Játékos2</t>
  </si>
  <si>
    <t>Játékos3</t>
  </si>
  <si>
    <t>Játékos4</t>
  </si>
  <si>
    <t>Játékos5</t>
  </si>
  <si>
    <t>Név</t>
  </si>
  <si>
    <t>Sorrend</t>
  </si>
  <si>
    <t>Nagy Tímea</t>
  </si>
  <si>
    <t>Sándor Nikolett</t>
  </si>
  <si>
    <t>Nyitrai József</t>
  </si>
  <si>
    <t>Fóti Balázs</t>
  </si>
  <si>
    <t>Bodor Gábor</t>
  </si>
  <si>
    <t>Rókusfalvy Zsombor</t>
  </si>
  <si>
    <t>Balázs Dávid</t>
  </si>
  <si>
    <t>WJCC-A</t>
  </si>
  <si>
    <t>WJCC-B</t>
  </si>
  <si>
    <t>WMCC</t>
  </si>
  <si>
    <t>WJCC-B1</t>
  </si>
  <si>
    <t>WJCC-B2</t>
  </si>
  <si>
    <t>WJCC-B3</t>
  </si>
  <si>
    <t>WJCC-B4</t>
  </si>
  <si>
    <t>WJCC-B5</t>
  </si>
  <si>
    <t>WJCC-B6</t>
  </si>
  <si>
    <t>WJCC-B7</t>
  </si>
  <si>
    <t>WJCC-B8</t>
  </si>
  <si>
    <t>WJCC-B9</t>
  </si>
  <si>
    <t>WJCC-B10</t>
  </si>
  <si>
    <t>WJCC-A1</t>
  </si>
  <si>
    <t>WJCC-A2</t>
  </si>
  <si>
    <t>WJCC-A3</t>
  </si>
  <si>
    <t>WJCC-A4</t>
  </si>
  <si>
    <t>WJCC-A5</t>
  </si>
  <si>
    <t>WJCC-A6</t>
  </si>
  <si>
    <t>WJCC-A7</t>
  </si>
  <si>
    <t>WJCC-A8</t>
  </si>
  <si>
    <t>WJCC-A9</t>
  </si>
  <si>
    <t>WJCC-A10</t>
  </si>
  <si>
    <t>Bíró Bernadett</t>
  </si>
  <si>
    <t>WMDCCO1</t>
  </si>
  <si>
    <t>WMDCCO2</t>
  </si>
  <si>
    <t>WMDCCO3</t>
  </si>
  <si>
    <t>WMDCCO4</t>
  </si>
  <si>
    <t>WMDCCO5</t>
  </si>
  <si>
    <t>WMDCCO6</t>
  </si>
  <si>
    <t>WMDCCO7</t>
  </si>
  <si>
    <t>WMDCCO8</t>
  </si>
  <si>
    <t>WMDCCO9</t>
  </si>
  <si>
    <t>WMDCCO10</t>
  </si>
  <si>
    <t>WMDCCO</t>
  </si>
  <si>
    <t>WMCC1</t>
  </si>
  <si>
    <t>WMCC2</t>
  </si>
  <si>
    <t>WMCC3</t>
  </si>
  <si>
    <t>WMCC4</t>
  </si>
  <si>
    <t>WMCC5</t>
  </si>
  <si>
    <t>WMCC6</t>
  </si>
  <si>
    <t>WMCC7</t>
  </si>
  <si>
    <t>WMCC8</t>
  </si>
  <si>
    <t>WMCC9</t>
  </si>
  <si>
    <t>WMCC10</t>
  </si>
  <si>
    <t>Joó Linda</t>
  </si>
  <si>
    <t>Bíró Blanka</t>
  </si>
  <si>
    <t>Dobor Regina</t>
  </si>
  <si>
    <t>Nagy Laura Karolina</t>
  </si>
  <si>
    <t>Csősz Orsolya</t>
  </si>
  <si>
    <t>Szabó Gergely</t>
  </si>
  <si>
    <t>Micheller Dorottya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</si>
</sst>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b/>
      <sz val="14"/>
      <color theme="1" tint="4.9989318521683403E-2"/>
      <name val="Calibri"/>
      <family val="2"/>
      <charset val="238"/>
      <scheme val="minor"/>
    </font>
    <font>
      <sz val="11"/>
      <color theme="1" tint="4.9989318521683403E-2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sz val="11"/>
      <color rgb="FFC00000"/>
      <name val="Calibri"/>
      <family val="2"/>
      <charset val="238"/>
      <scheme val="minor"/>
    </font>
    <font>
      <sz val="12"/>
      <color rgb="FFC00000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5" fillId="2" borderId="1" xfId="0" applyFont="1" applyFill="1" applyBorder="1"/>
    <xf numFmtId="0" fontId="4" fillId="4" borderId="11" xfId="0" applyFont="1" applyFill="1" applyBorder="1"/>
    <xf numFmtId="0" fontId="2" fillId="4" borderId="5" xfId="0" applyFont="1" applyFill="1" applyBorder="1"/>
    <xf numFmtId="0" fontId="2" fillId="4" borderId="4" xfId="0" applyFont="1" applyFill="1" applyBorder="1"/>
    <xf numFmtId="0" fontId="4" fillId="4" borderId="12" xfId="0" applyFont="1" applyFill="1" applyBorder="1"/>
    <xf numFmtId="0" fontId="2" fillId="4" borderId="9" xfId="0" applyFont="1" applyFill="1" applyBorder="1"/>
    <xf numFmtId="0" fontId="6" fillId="2" borderId="0" xfId="0" applyFont="1" applyFill="1" applyBorder="1"/>
    <xf numFmtId="0" fontId="9" fillId="3" borderId="10" xfId="0" applyFont="1" applyFill="1" applyBorder="1"/>
    <xf numFmtId="0" fontId="9" fillId="3" borderId="11" xfId="0" applyFont="1" applyFill="1" applyBorder="1"/>
    <xf numFmtId="0" fontId="9" fillId="3" borderId="13" xfId="0" applyFont="1" applyFill="1" applyBorder="1" applyAlignment="1">
      <alignment horizontal="center"/>
    </xf>
    <xf numFmtId="0" fontId="9" fillId="3" borderId="14" xfId="0" applyFont="1" applyFill="1" applyBorder="1" applyAlignment="1">
      <alignment horizontal="center"/>
    </xf>
    <xf numFmtId="0" fontId="9" fillId="3" borderId="15" xfId="0" applyFont="1" applyFill="1" applyBorder="1" applyAlignment="1">
      <alignment horizontal="center"/>
    </xf>
    <xf numFmtId="0" fontId="10" fillId="3" borderId="6" xfId="0" applyFont="1" applyFill="1" applyBorder="1" applyProtection="1">
      <protection locked="0"/>
    </xf>
    <xf numFmtId="0" fontId="11" fillId="3" borderId="5" xfId="0" applyFont="1" applyFill="1" applyBorder="1" applyProtection="1">
      <protection locked="0"/>
    </xf>
    <xf numFmtId="0" fontId="10" fillId="3" borderId="8" xfId="0" applyFont="1" applyFill="1" applyBorder="1" applyProtection="1">
      <protection locked="0"/>
    </xf>
    <xf numFmtId="0" fontId="11" fillId="3" borderId="4" xfId="0" applyFont="1" applyFill="1" applyBorder="1" applyProtection="1">
      <protection locked="0"/>
    </xf>
    <xf numFmtId="0" fontId="10" fillId="3" borderId="16" xfId="0" applyFont="1" applyFill="1" applyBorder="1" applyProtection="1">
      <protection locked="0"/>
    </xf>
    <xf numFmtId="0" fontId="10" fillId="3" borderId="17" xfId="0" applyFont="1" applyFill="1" applyBorder="1" applyProtection="1">
      <protection locked="0"/>
    </xf>
    <xf numFmtId="0" fontId="10" fillId="3" borderId="18" xfId="0" applyFont="1" applyFill="1" applyBorder="1" applyProtection="1">
      <protection locked="0"/>
    </xf>
    <xf numFmtId="0" fontId="10" fillId="3" borderId="4" xfId="0" applyFont="1" applyFill="1" applyBorder="1" applyProtection="1">
      <protection locked="0"/>
    </xf>
    <xf numFmtId="0" fontId="10" fillId="3" borderId="9" xfId="0" applyFont="1" applyFill="1" applyBorder="1" applyProtection="1">
      <protection locked="0"/>
    </xf>
    <xf numFmtId="0" fontId="0" fillId="0" borderId="0" xfId="0" applyProtection="1"/>
    <xf numFmtId="0" fontId="5" fillId="2" borderId="1" xfId="0" applyFont="1" applyFill="1" applyBorder="1" applyProtection="1"/>
    <xf numFmtId="0" fontId="8" fillId="4" borderId="0" xfId="0" applyFont="1" applyFill="1" applyBorder="1" applyProtection="1"/>
    <xf numFmtId="0" fontId="7" fillId="4" borderId="2" xfId="0" applyFont="1" applyFill="1" applyBorder="1" applyProtection="1"/>
    <xf numFmtId="0" fontId="6" fillId="2" borderId="3" xfId="0" applyFont="1" applyFill="1" applyBorder="1" applyProtection="1"/>
    <xf numFmtId="0" fontId="7" fillId="4" borderId="1" xfId="0" applyFont="1" applyFill="1" applyBorder="1" applyProtection="1"/>
    <xf numFmtId="0" fontId="8" fillId="4" borderId="3" xfId="0" applyFont="1" applyFill="1" applyBorder="1" applyProtection="1"/>
    <xf numFmtId="0" fontId="10" fillId="3" borderId="19" xfId="0" applyFont="1" applyFill="1" applyBorder="1" applyProtection="1">
      <protection locked="0"/>
    </xf>
    <xf numFmtId="0" fontId="11" fillId="3" borderId="20" xfId="0" applyFont="1" applyFill="1" applyBorder="1" applyProtection="1">
      <protection locked="0"/>
    </xf>
    <xf numFmtId="0" fontId="2" fillId="4" borderId="20" xfId="0" applyFont="1" applyFill="1" applyBorder="1"/>
    <xf numFmtId="0" fontId="6" fillId="2" borderId="21" xfId="0" applyFont="1" applyFill="1" applyBorder="1"/>
    <xf numFmtId="0" fontId="6" fillId="2" borderId="22" xfId="0" applyFont="1" applyFill="1" applyBorder="1"/>
    <xf numFmtId="0" fontId="10" fillId="3" borderId="23" xfId="0" applyFont="1" applyFill="1" applyBorder="1" applyProtection="1">
      <protection locked="0"/>
    </xf>
    <xf numFmtId="0" fontId="10" fillId="3" borderId="5" xfId="0" applyFont="1" applyFill="1" applyBorder="1" applyProtection="1">
      <protection locked="0"/>
    </xf>
    <xf numFmtId="0" fontId="10" fillId="3" borderId="7" xfId="0" applyFont="1" applyFill="1" applyBorder="1" applyProtection="1">
      <protection locked="0"/>
    </xf>
    <xf numFmtId="0" fontId="10" fillId="3" borderId="24" xfId="0" applyFont="1" applyFill="1" applyBorder="1" applyProtection="1">
      <protection locked="0"/>
    </xf>
    <xf numFmtId="0" fontId="11" fillId="3" borderId="25" xfId="0" applyFont="1" applyFill="1" applyBorder="1" applyProtection="1">
      <protection locked="0"/>
    </xf>
    <xf numFmtId="0" fontId="2" fillId="4" borderId="25" xfId="0" applyFont="1" applyFill="1" applyBorder="1"/>
    <xf numFmtId="0" fontId="2" fillId="4" borderId="26" xfId="0" applyFont="1" applyFill="1" applyBorder="1"/>
    <xf numFmtId="0" fontId="6" fillId="2" borderId="27" xfId="0" applyFont="1" applyFill="1" applyBorder="1"/>
    <xf numFmtId="0" fontId="10" fillId="3" borderId="28" xfId="0" applyFont="1" applyFill="1" applyBorder="1" applyProtection="1">
      <protection locked="0"/>
    </xf>
    <xf numFmtId="0" fontId="10" fillId="3" borderId="25" xfId="0" applyFont="1" applyFill="1" applyBorder="1" applyProtection="1">
      <protection locked="0"/>
    </xf>
    <xf numFmtId="0" fontId="10" fillId="3" borderId="26" xfId="0" applyFont="1" applyFill="1" applyBorder="1" applyProtection="1">
      <protection locked="0"/>
    </xf>
    <xf numFmtId="0" fontId="10" fillId="3" borderId="29" xfId="0" applyFont="1" applyFill="1" applyBorder="1" applyProtection="1">
      <protection locked="0"/>
    </xf>
    <xf numFmtId="0" fontId="3" fillId="4" borderId="0" xfId="0" applyFont="1" applyFill="1" applyAlignment="1" applyProtection="1">
      <alignment horizontal="center"/>
    </xf>
    <xf numFmtId="0" fontId="0" fillId="4" borderId="0" xfId="0" applyFill="1" applyAlignment="1" applyProtection="1"/>
    <xf numFmtId="0" fontId="12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tabSelected="1" workbookViewId="0">
      <selection sqref="A1:J1"/>
    </sheetView>
  </sheetViews>
  <sheetFormatPr defaultRowHeight="15" x14ac:dyDescent="0.25"/>
  <cols>
    <col min="1" max="1" width="10.28515625" customWidth="1"/>
    <col min="2" max="2" width="19.7109375" bestFit="1" customWidth="1"/>
    <col min="3" max="3" width="11.85546875" bestFit="1" customWidth="1"/>
  </cols>
  <sheetData>
    <row r="1" spans="1:10" ht="23.25" x14ac:dyDescent="0.35">
      <c r="A1" s="46" t="s">
        <v>0</v>
      </c>
      <c r="B1" s="47"/>
      <c r="C1" s="47"/>
      <c r="D1" s="47"/>
      <c r="E1" s="47"/>
      <c r="F1" s="47"/>
      <c r="G1" s="47"/>
      <c r="H1" s="47"/>
      <c r="I1" s="47"/>
      <c r="J1" s="47"/>
    </row>
    <row r="2" spans="1:10" ht="15.75" thickBot="1" x14ac:dyDescent="0.3">
      <c r="A2" s="22"/>
      <c r="B2" s="22"/>
      <c r="C2" s="22"/>
      <c r="D2" s="22"/>
      <c r="E2" s="22"/>
      <c r="F2" s="22"/>
      <c r="G2" s="22"/>
      <c r="H2" s="22"/>
      <c r="I2" s="22"/>
      <c r="J2" s="22"/>
    </row>
    <row r="3" spans="1:10" ht="19.5" thickBot="1" x14ac:dyDescent="0.35">
      <c r="A3" s="27" t="s">
        <v>85</v>
      </c>
      <c r="B3" s="25" t="s">
        <v>84</v>
      </c>
      <c r="C3" s="23" t="s">
        <v>8</v>
      </c>
      <c r="D3" s="22"/>
      <c r="E3" s="22"/>
      <c r="F3" s="22"/>
      <c r="G3" s="22"/>
      <c r="H3" s="22"/>
      <c r="I3" s="22"/>
      <c r="J3" s="22"/>
    </row>
    <row r="4" spans="1:10" ht="15.75" x14ac:dyDescent="0.25">
      <c r="A4" s="28">
        <v>1</v>
      </c>
      <c r="B4" s="24" t="str">
        <f>Versenyek!Q16</f>
        <v>Palancsa Dóri</v>
      </c>
      <c r="C4" s="26">
        <f ca="1">Versenyek!W16</f>
        <v>73.8</v>
      </c>
      <c r="D4" s="22"/>
      <c r="E4" s="22"/>
      <c r="F4" s="22"/>
      <c r="G4" s="22"/>
      <c r="H4" s="22"/>
      <c r="I4" s="22"/>
      <c r="J4" s="22"/>
    </row>
    <row r="5" spans="1:10" ht="15.75" x14ac:dyDescent="0.25">
      <c r="A5" s="28">
        <v>2</v>
      </c>
      <c r="B5" s="24" t="str">
        <f>Versenyek!Q19</f>
        <v>Kalocsai Vera</v>
      </c>
      <c r="C5" s="26">
        <f ca="1">Versenyek!W19</f>
        <v>63.6</v>
      </c>
      <c r="D5" s="22"/>
      <c r="E5" s="22"/>
      <c r="F5" s="22"/>
      <c r="G5" s="22"/>
      <c r="H5" s="22"/>
      <c r="I5" s="22"/>
      <c r="J5" s="22"/>
    </row>
    <row r="6" spans="1:10" ht="15.75" x14ac:dyDescent="0.25">
      <c r="A6" s="28">
        <v>2</v>
      </c>
      <c r="B6" s="24" t="str">
        <f>Versenyek!Q17</f>
        <v>Miklai Heni</v>
      </c>
      <c r="C6" s="26">
        <f ca="1">Versenyek!W17</f>
        <v>63.6</v>
      </c>
      <c r="D6" s="22"/>
      <c r="E6" s="22"/>
      <c r="F6" s="22"/>
      <c r="G6" s="22"/>
      <c r="H6" s="22"/>
      <c r="I6" s="22"/>
      <c r="J6" s="22"/>
    </row>
    <row r="7" spans="1:10" ht="15.75" x14ac:dyDescent="0.25">
      <c r="A7" s="28">
        <v>4</v>
      </c>
      <c r="B7" s="24" t="str">
        <f>Versenyek!Q26</f>
        <v>Bíró Bernadett</v>
      </c>
      <c r="C7" s="26">
        <f ca="1">Versenyek!W26</f>
        <v>59.2</v>
      </c>
      <c r="D7" s="22"/>
      <c r="E7" s="22"/>
      <c r="F7" s="22"/>
      <c r="G7" s="22"/>
      <c r="H7" s="22"/>
      <c r="I7" s="22"/>
      <c r="J7" s="22"/>
    </row>
    <row r="8" spans="1:10" ht="15.75" x14ac:dyDescent="0.25">
      <c r="A8" s="28">
        <v>5</v>
      </c>
      <c r="B8" s="24" t="str">
        <f>Versenyek!Q21</f>
        <v>Sándor Nikolett</v>
      </c>
      <c r="C8" s="26">
        <f ca="1">Versenyek!W21</f>
        <v>35.6</v>
      </c>
      <c r="D8" s="22"/>
      <c r="E8" s="22"/>
      <c r="F8" s="22"/>
      <c r="G8" s="22"/>
      <c r="H8" s="22"/>
      <c r="I8" s="22"/>
      <c r="J8" s="22"/>
    </row>
    <row r="9" spans="1:10" ht="15.75" x14ac:dyDescent="0.25">
      <c r="A9" s="28">
        <v>6</v>
      </c>
      <c r="B9" s="24" t="str">
        <f>Versenyek!Q27</f>
        <v>Joó Linda</v>
      </c>
      <c r="C9" s="26">
        <f ca="1">Versenyek!W27</f>
        <v>28</v>
      </c>
      <c r="D9" s="22"/>
      <c r="E9" s="22"/>
      <c r="F9" s="22"/>
      <c r="G9" s="22"/>
      <c r="H9" s="22"/>
      <c r="I9" s="22"/>
      <c r="J9" s="22"/>
    </row>
    <row r="10" spans="1:10" ht="15.75" x14ac:dyDescent="0.25">
      <c r="A10" s="28">
        <v>7</v>
      </c>
      <c r="B10" s="24" t="str">
        <f>Versenyek!Q18</f>
        <v>Dobor Regina</v>
      </c>
      <c r="C10" s="26">
        <f ca="1">Versenyek!W18</f>
        <v>20</v>
      </c>
      <c r="D10" s="22"/>
      <c r="E10" s="22"/>
      <c r="F10" s="22"/>
      <c r="G10" s="22"/>
      <c r="H10" s="22"/>
      <c r="I10" s="22"/>
      <c r="J10" s="22"/>
    </row>
    <row r="11" spans="1:10" ht="15.75" x14ac:dyDescent="0.25">
      <c r="A11" s="28">
        <v>7</v>
      </c>
      <c r="B11" s="24" t="str">
        <f>Versenyek!Q8</f>
        <v>Bíró Blanka</v>
      </c>
      <c r="C11" s="26">
        <f ca="1">Versenyek!W8</f>
        <v>20</v>
      </c>
      <c r="D11" s="22"/>
      <c r="E11" s="22"/>
      <c r="F11" s="22"/>
      <c r="G11" s="22"/>
      <c r="H11" s="22"/>
      <c r="I11" s="22"/>
      <c r="J11" s="22"/>
    </row>
    <row r="12" spans="1:10" ht="15.75" x14ac:dyDescent="0.25">
      <c r="A12" s="28">
        <v>7</v>
      </c>
      <c r="B12" s="24" t="str">
        <f>Versenyek!Q23</f>
        <v>Nagy Laura Karolina</v>
      </c>
      <c r="C12" s="26">
        <f ca="1">Versenyek!W23</f>
        <v>20</v>
      </c>
      <c r="D12" s="22"/>
      <c r="E12" s="22"/>
      <c r="F12" s="22"/>
      <c r="G12" s="22"/>
      <c r="H12" s="22"/>
      <c r="I12" s="22"/>
      <c r="J12" s="22"/>
    </row>
    <row r="13" spans="1:10" ht="15.75" x14ac:dyDescent="0.25">
      <c r="A13" s="28">
        <v>10</v>
      </c>
      <c r="B13" s="24" t="str">
        <f>Versenyek!Q24</f>
        <v>Micheller Dorottya</v>
      </c>
      <c r="C13" s="26">
        <f ca="1">Versenyek!W24</f>
        <v>16</v>
      </c>
      <c r="D13" s="22"/>
      <c r="E13" s="22"/>
      <c r="F13" s="22"/>
      <c r="G13" s="22"/>
      <c r="H13" s="22"/>
      <c r="I13" s="22"/>
      <c r="J13" s="22"/>
    </row>
    <row r="14" spans="1:10" ht="15.75" x14ac:dyDescent="0.25">
      <c r="A14" s="28">
        <v>11</v>
      </c>
      <c r="B14" s="24" t="str">
        <f>Versenyek!Q15</f>
        <v>Kiss Zsolt</v>
      </c>
      <c r="C14" s="26">
        <f ca="1">Versenyek!W15</f>
        <v>11.000000000000002</v>
      </c>
      <c r="D14" s="22"/>
      <c r="E14" s="22"/>
      <c r="F14" s="22"/>
      <c r="G14" s="22"/>
      <c r="H14" s="22"/>
      <c r="I14" s="22"/>
      <c r="J14" s="22"/>
    </row>
    <row r="15" spans="1:10" ht="15.75" x14ac:dyDescent="0.25">
      <c r="A15" s="28">
        <v>12</v>
      </c>
      <c r="B15" s="24" t="str">
        <f>Versenyek!Q20</f>
        <v>Nagy Tímea</v>
      </c>
      <c r="C15" s="26">
        <f ca="1">Versenyek!W20</f>
        <v>8.4</v>
      </c>
      <c r="D15" s="22"/>
      <c r="E15" s="22"/>
      <c r="F15" s="22"/>
      <c r="G15" s="22"/>
      <c r="H15" s="22"/>
      <c r="I15" s="22"/>
      <c r="J15" s="22"/>
    </row>
    <row r="16" spans="1:10" ht="15.75" x14ac:dyDescent="0.25">
      <c r="A16" s="28">
        <v>13</v>
      </c>
      <c r="B16" s="24" t="str">
        <f>Versenyek!Q10</f>
        <v>Ézsöl Gábor</v>
      </c>
      <c r="C16" s="26">
        <f ca="1">Versenyek!W10</f>
        <v>1.2000000000000002</v>
      </c>
      <c r="D16" s="22"/>
      <c r="E16" s="22"/>
      <c r="F16" s="22"/>
      <c r="G16" s="22"/>
      <c r="H16" s="22"/>
      <c r="I16" s="22"/>
      <c r="J16" s="22"/>
    </row>
    <row r="17" spans="1:10" ht="15.75" x14ac:dyDescent="0.25">
      <c r="A17" s="28">
        <v>13</v>
      </c>
      <c r="B17" s="24" t="str">
        <f>Versenyek!Q11</f>
        <v>Belleli Lajos</v>
      </c>
      <c r="C17" s="26">
        <f ca="1">Versenyek!W11</f>
        <v>1.2000000000000002</v>
      </c>
      <c r="D17" s="22"/>
      <c r="E17" s="22"/>
      <c r="F17" s="22"/>
      <c r="G17" s="22"/>
      <c r="H17" s="22"/>
      <c r="I17" s="22"/>
      <c r="J17" s="22"/>
    </row>
    <row r="18" spans="1:10" ht="15.75" x14ac:dyDescent="0.25">
      <c r="A18" s="28">
        <v>13</v>
      </c>
      <c r="B18" s="24" t="str">
        <f>Versenyek!Q13</f>
        <v>Hall Krisztián</v>
      </c>
      <c r="C18" s="26">
        <f ca="1">Versenyek!W13</f>
        <v>1.2000000000000002</v>
      </c>
      <c r="D18" s="22"/>
      <c r="E18" s="22"/>
      <c r="F18" s="22"/>
      <c r="G18" s="22"/>
      <c r="H18" s="22"/>
      <c r="I18" s="22"/>
      <c r="J18" s="22"/>
    </row>
    <row r="19" spans="1:10" ht="15.75" x14ac:dyDescent="0.25">
      <c r="A19" s="28">
        <v>13</v>
      </c>
      <c r="B19" s="24" t="str">
        <f>Versenyek!Q9</f>
        <v>Fóti Balázs</v>
      </c>
      <c r="C19" s="26">
        <f ca="1">Versenyek!W9</f>
        <v>1.2000000000000002</v>
      </c>
      <c r="D19" s="22"/>
      <c r="E19" s="22"/>
      <c r="F19" s="22"/>
      <c r="G19" s="22"/>
      <c r="H19" s="22"/>
      <c r="I19" s="22"/>
      <c r="J19" s="22"/>
    </row>
    <row r="20" spans="1:10" ht="15.75" x14ac:dyDescent="0.25">
      <c r="A20" s="28">
        <v>13</v>
      </c>
      <c r="B20" s="24" t="str">
        <f>Versenyek!Q22</f>
        <v>Nyitrai József</v>
      </c>
      <c r="C20" s="26">
        <f ca="1">Versenyek!W22</f>
        <v>1.2000000000000002</v>
      </c>
      <c r="D20" s="22"/>
      <c r="E20" s="22"/>
      <c r="F20" s="22"/>
      <c r="G20" s="22"/>
      <c r="H20" s="22"/>
      <c r="I20" s="22"/>
      <c r="J20" s="22"/>
    </row>
    <row r="21" spans="1:10" ht="15.75" x14ac:dyDescent="0.25">
      <c r="A21" s="28">
        <v>18</v>
      </c>
      <c r="B21" s="24" t="str">
        <f>Versenyek!Q6</f>
        <v>Szentannai Ági</v>
      </c>
      <c r="C21" s="26">
        <f ca="1">Versenyek!W6</f>
        <v>0.8</v>
      </c>
      <c r="D21" s="22"/>
      <c r="E21" s="22"/>
      <c r="F21" s="22"/>
      <c r="G21" s="22"/>
      <c r="H21" s="22"/>
      <c r="I21" s="22"/>
      <c r="J21" s="22"/>
    </row>
    <row r="22" spans="1:10" ht="15.75" x14ac:dyDescent="0.25">
      <c r="A22" s="28">
        <v>18</v>
      </c>
      <c r="B22" s="24" t="str">
        <f>Versenyek!Q4</f>
        <v>Szekeres Ildikó</v>
      </c>
      <c r="C22" s="26">
        <f ca="1">Versenyek!W4</f>
        <v>0.8</v>
      </c>
      <c r="D22" s="22"/>
      <c r="E22" s="22"/>
      <c r="F22" s="22"/>
      <c r="G22" s="22"/>
      <c r="H22" s="22"/>
      <c r="I22" s="22"/>
      <c r="J22" s="22"/>
    </row>
    <row r="23" spans="1:10" ht="15.75" x14ac:dyDescent="0.25">
      <c r="A23" s="28">
        <v>18</v>
      </c>
      <c r="B23" s="24" t="str">
        <f>Versenyek!Q14</f>
        <v>Nagy György</v>
      </c>
      <c r="C23" s="26">
        <f ca="1">Versenyek!W14</f>
        <v>0.8</v>
      </c>
      <c r="D23" s="22"/>
      <c r="E23" s="22"/>
      <c r="F23" s="22"/>
      <c r="G23" s="22"/>
      <c r="H23" s="22"/>
      <c r="I23" s="22"/>
      <c r="J23" s="22"/>
    </row>
    <row r="24" spans="1:10" ht="15.75" x14ac:dyDescent="0.25">
      <c r="A24" s="28">
        <v>21</v>
      </c>
      <c r="B24" s="24" t="str">
        <f>Versenyek!Q12</f>
        <v>Varga Balázs</v>
      </c>
      <c r="C24" s="26">
        <f>Versenyek!W12</f>
        <v>0</v>
      </c>
      <c r="D24" s="22"/>
      <c r="E24" s="22"/>
      <c r="F24" s="22"/>
      <c r="G24" s="22"/>
      <c r="H24" s="22"/>
      <c r="I24" s="22"/>
      <c r="J24" s="22"/>
    </row>
    <row r="25" spans="1:10" ht="15.75" x14ac:dyDescent="0.25">
      <c r="A25" s="28">
        <v>21</v>
      </c>
      <c r="B25" s="24" t="str">
        <f>Versenyek!Q3</f>
        <v>Szabó Gergely</v>
      </c>
      <c r="C25" s="26">
        <f ca="1">Versenyek!W3</f>
        <v>0</v>
      </c>
      <c r="D25" s="22"/>
      <c r="E25" s="22"/>
      <c r="F25" s="22"/>
      <c r="G25" s="22"/>
      <c r="H25" s="22"/>
      <c r="I25" s="22"/>
      <c r="J25" s="22"/>
    </row>
    <row r="26" spans="1:10" ht="15.75" x14ac:dyDescent="0.25">
      <c r="A26" s="28">
        <v>21</v>
      </c>
      <c r="B26" s="24" t="str">
        <f>Versenyek!Q5</f>
        <v>Páthy-Dencső Blanka</v>
      </c>
      <c r="C26" s="26">
        <f ca="1">Versenyek!W5</f>
        <v>0</v>
      </c>
      <c r="D26" s="22"/>
      <c r="E26" s="22"/>
      <c r="F26" s="22"/>
      <c r="G26" s="22"/>
      <c r="H26" s="22"/>
      <c r="I26" s="22"/>
      <c r="J26" s="22"/>
    </row>
    <row r="27" spans="1:10" ht="15.75" x14ac:dyDescent="0.25">
      <c r="A27" s="28">
        <v>21</v>
      </c>
      <c r="B27" s="24" t="str">
        <f>Versenyek!Q7</f>
        <v>Csősz Orsolya</v>
      </c>
      <c r="C27" s="26">
        <f ca="1">Versenyek!W7</f>
        <v>0</v>
      </c>
      <c r="D27" s="22"/>
      <c r="E27" s="22"/>
      <c r="F27" s="22"/>
      <c r="G27" s="22"/>
      <c r="H27" s="22"/>
      <c r="I27" s="22"/>
      <c r="J27" s="22"/>
    </row>
    <row r="28" spans="1:10" ht="15.75" x14ac:dyDescent="0.25">
      <c r="A28" s="28">
        <v>21</v>
      </c>
      <c r="B28" s="24" t="str">
        <f>Versenyek!Q25</f>
        <v>Balázs Dávid</v>
      </c>
      <c r="C28" s="26">
        <f ca="1">Versenyek!W25</f>
        <v>0</v>
      </c>
    </row>
  </sheetData>
  <sortState ref="A4:C28">
    <sortCondition descending="1" ref="C4:C28"/>
  </sortState>
  <mergeCells count="1">
    <mergeCell ref="A1:J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7"/>
  <sheetViews>
    <sheetView workbookViewId="0">
      <selection sqref="A1:I1"/>
    </sheetView>
  </sheetViews>
  <sheetFormatPr defaultRowHeight="15" x14ac:dyDescent="0.25"/>
  <cols>
    <col min="1" max="1" width="26.28515625" bestFit="1" customWidth="1"/>
    <col min="2" max="2" width="9.5703125" bestFit="1" customWidth="1"/>
    <col min="3" max="3" width="6.42578125" bestFit="1" customWidth="1"/>
    <col min="4" max="4" width="11" bestFit="1" customWidth="1"/>
    <col min="5" max="5" width="16.85546875" bestFit="1" customWidth="1"/>
    <col min="6" max="6" width="15.140625" bestFit="1" customWidth="1"/>
    <col min="7" max="7" width="23.7109375" bestFit="1" customWidth="1"/>
    <col min="8" max="8" width="11.140625" bestFit="1" customWidth="1"/>
    <col min="9" max="9" width="11.7109375" bestFit="1" customWidth="1"/>
    <col min="10" max="10" width="19.7109375" bestFit="1" customWidth="1"/>
    <col min="11" max="12" width="17" bestFit="1" customWidth="1"/>
    <col min="13" max="13" width="14.42578125" bestFit="1" customWidth="1"/>
    <col min="14" max="14" width="19.7109375" bestFit="1" customWidth="1"/>
    <col min="15" max="15" width="11.7109375" bestFit="1" customWidth="1"/>
    <col min="17" max="17" width="19.7109375" bestFit="1" customWidth="1"/>
  </cols>
  <sheetData>
    <row r="1" spans="1:23" ht="23.25" x14ac:dyDescent="0.35">
      <c r="A1" s="48" t="s">
        <v>0</v>
      </c>
      <c r="B1" s="49"/>
      <c r="C1" s="49"/>
      <c r="D1" s="49"/>
      <c r="E1" s="49"/>
      <c r="F1" s="49"/>
      <c r="G1" s="49"/>
      <c r="H1" s="49"/>
      <c r="I1" s="49"/>
    </row>
    <row r="2" spans="1:23" ht="15.75" thickBot="1" x14ac:dyDescent="0.3"/>
    <row r="3" spans="1:23" ht="19.5" thickBot="1" x14ac:dyDescent="0.35">
      <c r="A3" s="8" t="s">
        <v>1</v>
      </c>
      <c r="B3" s="9" t="s">
        <v>2</v>
      </c>
      <c r="C3" s="9" t="s">
        <v>64</v>
      </c>
      <c r="D3" s="9" t="s">
        <v>3</v>
      </c>
      <c r="E3" s="2" t="s">
        <v>7</v>
      </c>
      <c r="F3" s="2" t="s">
        <v>4</v>
      </c>
      <c r="G3" s="2" t="s">
        <v>5</v>
      </c>
      <c r="H3" s="5" t="s">
        <v>6</v>
      </c>
      <c r="I3" s="1" t="s">
        <v>8</v>
      </c>
      <c r="J3" s="10" t="s">
        <v>79</v>
      </c>
      <c r="K3" s="11" t="s">
        <v>80</v>
      </c>
      <c r="L3" s="11" t="s">
        <v>81</v>
      </c>
      <c r="M3" s="11" t="s">
        <v>82</v>
      </c>
      <c r="N3" s="12" t="s">
        <v>83</v>
      </c>
      <c r="O3" s="1" t="s">
        <v>8</v>
      </c>
      <c r="Q3" t="str">
        <f>Premissza!W1</f>
        <v>Szabó Gergely</v>
      </c>
      <c r="R3">
        <f t="shared" ref="R3:R27" si="0">SUMIF(J$4:J$18,$Q3,$O$4:$O$18)</f>
        <v>0</v>
      </c>
      <c r="S3">
        <f t="shared" ref="S3:S27" si="1">SUMIF(K$4:K$18,$Q3,$O$4:$O$18)</f>
        <v>0</v>
      </c>
      <c r="T3">
        <f t="shared" ref="T3:T27" si="2">SUMIF(L$4:L$18,$Q3,$O$4:$O$18)</f>
        <v>0</v>
      </c>
      <c r="U3">
        <f t="shared" ref="U3:U27" ca="1" si="3">SUMIF(M$4:M$18,$Q3,$O$4:$O$18)</f>
        <v>0</v>
      </c>
      <c r="V3">
        <f t="shared" ref="V3:V27" si="4">SUMIF(N$4:N$18,$Q3,$O$4:$O$18)</f>
        <v>0</v>
      </c>
      <c r="W3">
        <f ca="1">SUM(R3:V3)</f>
        <v>0</v>
      </c>
    </row>
    <row r="4" spans="1:23" ht="15.75" x14ac:dyDescent="0.25">
      <c r="A4" s="13" t="s">
        <v>93</v>
      </c>
      <c r="B4" s="14">
        <v>2017</v>
      </c>
      <c r="C4" s="14" t="s">
        <v>66</v>
      </c>
      <c r="D4" s="14">
        <v>9</v>
      </c>
      <c r="E4" s="3">
        <f>IF(LEFT(A4,1)="W",2,1)*VLOOKUP(A4&amp;D4,Premissza!A:B,2,FALSE)</f>
        <v>10</v>
      </c>
      <c r="F4" s="3">
        <f>IF(A4=Premissza!I$1,Premissza!J$1,1)</f>
        <v>1</v>
      </c>
      <c r="G4" s="3">
        <f>IF(A4=Premissza!L$1,Premissza!M$1,2)</f>
        <v>2</v>
      </c>
      <c r="H4" s="6">
        <f ca="1">IF(MID(A4,2,2)="JC",VLOOKUP(YEAR(NOW())-B4,Premissza!R:S,2,FALSE),VLOOKUP(YEAR(NOW())-B4,Premissza!O:P,2,FALSE))</f>
        <v>1</v>
      </c>
      <c r="I4" s="7">
        <f ca="1">$E4*$F4*$G4*$H4</f>
        <v>20</v>
      </c>
      <c r="J4" s="17" t="s">
        <v>116</v>
      </c>
      <c r="K4" s="18" t="s">
        <v>138</v>
      </c>
      <c r="L4" s="18" t="s">
        <v>140</v>
      </c>
      <c r="M4" s="18" t="s">
        <v>139</v>
      </c>
      <c r="N4" s="19" t="s">
        <v>141</v>
      </c>
      <c r="O4" s="7">
        <f ca="1">$E4*$F4*$G4*$H4</f>
        <v>20</v>
      </c>
      <c r="Q4" t="str">
        <f>Premissza!W2</f>
        <v>Szekeres Ildikó</v>
      </c>
      <c r="R4">
        <f t="shared" ca="1" si="0"/>
        <v>0.8</v>
      </c>
      <c r="S4">
        <f t="shared" si="1"/>
        <v>0</v>
      </c>
      <c r="T4">
        <f t="shared" ca="1" si="2"/>
        <v>0</v>
      </c>
      <c r="U4">
        <f t="shared" si="3"/>
        <v>0</v>
      </c>
      <c r="V4">
        <f t="shared" si="4"/>
        <v>0</v>
      </c>
      <c r="W4">
        <f t="shared" ref="W4:W15" ca="1" si="5">SUM(R4:V4)</f>
        <v>0.8</v>
      </c>
    </row>
    <row r="5" spans="1:23" ht="15.75" x14ac:dyDescent="0.25">
      <c r="A5" s="15" t="s">
        <v>95</v>
      </c>
      <c r="B5" s="16">
        <v>2017</v>
      </c>
      <c r="C5" s="16"/>
      <c r="D5" s="16">
        <v>9</v>
      </c>
      <c r="E5" s="3">
        <f>IF(LEFT(A5,1)="W",2,1)*VLOOKUP(A5&amp;D5,Premissza!A:B,2,FALSE)</f>
        <v>0</v>
      </c>
      <c r="F5" s="4">
        <f>IF(A5=Premissza!I$1,Premissza!J$1,1)</f>
        <v>1</v>
      </c>
      <c r="G5" s="4">
        <f>IF(A5=Premissza!L$1,Premissza!M$1,2)</f>
        <v>2</v>
      </c>
      <c r="H5" s="6">
        <f ca="1">IF(MID(A5,2,2)="JC",VLOOKUP(YEAR(NOW())-B5,Premissza!R:S,2,FALSE),VLOOKUP(YEAR(NOW())-B5,Premissza!O:P,2,FALSE))</f>
        <v>1</v>
      </c>
      <c r="I5" s="7">
        <f t="shared" ref="I5:I19" ca="1" si="6">$E5*$F5*$G5*$H5</f>
        <v>0</v>
      </c>
      <c r="J5" s="15" t="s">
        <v>68</v>
      </c>
      <c r="K5" s="20" t="s">
        <v>142</v>
      </c>
      <c r="L5" s="20" t="s">
        <v>92</v>
      </c>
      <c r="M5" s="20" t="s">
        <v>143</v>
      </c>
      <c r="N5" s="21"/>
      <c r="O5" s="7">
        <f t="shared" ref="O5:O19" ca="1" si="7">$E5*$F5*$G5*$H5</f>
        <v>0</v>
      </c>
      <c r="Q5" t="str">
        <f>Premissza!W3</f>
        <v>Páthy-Dencső Blanka</v>
      </c>
      <c r="R5">
        <f t="shared" ca="1" si="0"/>
        <v>0</v>
      </c>
      <c r="S5">
        <f t="shared" si="1"/>
        <v>0</v>
      </c>
      <c r="T5">
        <f t="shared" si="2"/>
        <v>0</v>
      </c>
      <c r="U5">
        <f t="shared" si="3"/>
        <v>0</v>
      </c>
      <c r="V5">
        <f t="shared" si="4"/>
        <v>0</v>
      </c>
      <c r="W5">
        <f t="shared" ca="1" si="5"/>
        <v>0</v>
      </c>
    </row>
    <row r="6" spans="1:23" ht="15.75" x14ac:dyDescent="0.25">
      <c r="A6" s="15" t="s">
        <v>93</v>
      </c>
      <c r="B6" s="16">
        <v>2016</v>
      </c>
      <c r="C6" s="16" t="s">
        <v>66</v>
      </c>
      <c r="D6" s="16">
        <v>4</v>
      </c>
      <c r="E6" s="3">
        <f>IF(LEFT(A6,1)="W",2,1)*VLOOKUP(A6&amp;D6,Premissza!A:B,2,FALSE)</f>
        <v>20</v>
      </c>
      <c r="F6" s="4">
        <f>IF(A6=Premissza!I$1,Premissza!J$1,1)</f>
        <v>1</v>
      </c>
      <c r="G6" s="4">
        <f>IF(A6=Premissza!L$1,Premissza!M$1,2)</f>
        <v>2</v>
      </c>
      <c r="H6" s="6">
        <f ca="1">IF(MID(A6,2,2)="JC",VLOOKUP(YEAR(NOW())-B6,Premissza!R:S,2,FALSE),VLOOKUP(YEAR(NOW())-B6,Premissza!O:P,2,FALSE))</f>
        <v>0.5</v>
      </c>
      <c r="I6" s="7">
        <f t="shared" ca="1" si="6"/>
        <v>20</v>
      </c>
      <c r="J6" s="15" t="s">
        <v>76</v>
      </c>
      <c r="K6" s="20" t="s">
        <v>77</v>
      </c>
      <c r="L6" s="20" t="s">
        <v>78</v>
      </c>
      <c r="M6" s="20" t="s">
        <v>116</v>
      </c>
      <c r="N6" s="21"/>
      <c r="O6" s="7">
        <f t="shared" ca="1" si="7"/>
        <v>20</v>
      </c>
      <c r="Q6" t="str">
        <f>Premissza!W4</f>
        <v>Szentannai Ági</v>
      </c>
      <c r="R6">
        <f t="shared" ca="1" si="0"/>
        <v>0</v>
      </c>
      <c r="S6">
        <f t="shared" ca="1" si="1"/>
        <v>0.8</v>
      </c>
      <c r="T6">
        <f t="shared" si="2"/>
        <v>0</v>
      </c>
      <c r="U6">
        <f t="shared" ca="1" si="3"/>
        <v>0</v>
      </c>
      <c r="V6">
        <f t="shared" si="4"/>
        <v>0</v>
      </c>
      <c r="W6">
        <f t="shared" ca="1" si="5"/>
        <v>0.8</v>
      </c>
    </row>
    <row r="7" spans="1:23" ht="15.75" x14ac:dyDescent="0.25">
      <c r="A7" s="15" t="s">
        <v>44</v>
      </c>
      <c r="B7" s="16">
        <v>2016</v>
      </c>
      <c r="C7" s="16" t="s">
        <v>66</v>
      </c>
      <c r="D7" s="16">
        <v>1</v>
      </c>
      <c r="E7" s="3">
        <f>IF(LEFT(A7,1)="W",2,1)*VLOOKUP(A7&amp;D7,Premissza!A:B,2,FALSE)</f>
        <v>7</v>
      </c>
      <c r="F7" s="4">
        <f>IF(A7=Premissza!I$1,Premissza!J$1,1)</f>
        <v>1</v>
      </c>
      <c r="G7" s="4">
        <f>IF(A7=Premissza!L$1,Premissza!M$1,2)</f>
        <v>2</v>
      </c>
      <c r="H7" s="6">
        <f ca="1">IF(MID(A7,2,2)="JC",VLOOKUP(YEAR(NOW())-B7,Premissza!R:S,2,FALSE),VLOOKUP(YEAR(NOW())-B7,Premissza!O:P,2,FALSE))</f>
        <v>0.8</v>
      </c>
      <c r="I7" s="7">
        <f t="shared" ca="1" si="6"/>
        <v>11.200000000000001</v>
      </c>
      <c r="J7" s="15" t="s">
        <v>76</v>
      </c>
      <c r="K7" s="20" t="s">
        <v>77</v>
      </c>
      <c r="L7" s="20" t="s">
        <v>78</v>
      </c>
      <c r="M7" s="20" t="s">
        <v>87</v>
      </c>
      <c r="N7" s="21" t="s">
        <v>116</v>
      </c>
      <c r="O7" s="7">
        <f t="shared" ca="1" si="7"/>
        <v>11.200000000000001</v>
      </c>
      <c r="Q7" t="str">
        <f>Premissza!W5</f>
        <v>Csősz Orsolya</v>
      </c>
      <c r="R7">
        <f t="shared" si="0"/>
        <v>0</v>
      </c>
      <c r="S7">
        <f t="shared" ca="1" si="1"/>
        <v>0</v>
      </c>
      <c r="T7">
        <f t="shared" si="2"/>
        <v>0</v>
      </c>
      <c r="U7">
        <f t="shared" si="3"/>
        <v>0</v>
      </c>
      <c r="V7">
        <f t="shared" si="4"/>
        <v>0</v>
      </c>
      <c r="W7">
        <f t="shared" ca="1" si="5"/>
        <v>0</v>
      </c>
    </row>
    <row r="8" spans="1:23" ht="15.75" x14ac:dyDescent="0.25">
      <c r="A8" s="15" t="s">
        <v>43</v>
      </c>
      <c r="B8" s="16">
        <v>2015</v>
      </c>
      <c r="C8" s="16" t="s">
        <v>66</v>
      </c>
      <c r="D8" s="16">
        <v>10</v>
      </c>
      <c r="E8" s="3">
        <f>IF(LEFT(A8,1)="W",2,1)*VLOOKUP(A8&amp;D8,Premissza!A:B,2,FALSE)</f>
        <v>4</v>
      </c>
      <c r="F8" s="4">
        <f>IF(A8=Premissza!I$1,Premissza!J$1,1)</f>
        <v>2</v>
      </c>
      <c r="G8" s="4">
        <f>IF(A8=Premissza!L$1,Premissza!M$1,2)</f>
        <v>2</v>
      </c>
      <c r="H8" s="6">
        <f ca="1">IF(MID(A8,2,2)="JC",VLOOKUP(YEAR(NOW())-B8,Premissza!R:S,2,FALSE),VLOOKUP(YEAR(NOW())-B8,Premissza!O:P,2,FALSE))</f>
        <v>0.4</v>
      </c>
      <c r="I8" s="7">
        <f t="shared" ca="1" si="6"/>
        <v>6.4</v>
      </c>
      <c r="J8" s="15" t="s">
        <v>76</v>
      </c>
      <c r="K8" s="20" t="s">
        <v>77</v>
      </c>
      <c r="L8" s="20" t="s">
        <v>78</v>
      </c>
      <c r="M8" s="20" t="s">
        <v>87</v>
      </c>
      <c r="N8" s="21" t="s">
        <v>86</v>
      </c>
      <c r="O8" s="7">
        <f t="shared" ca="1" si="7"/>
        <v>6.4</v>
      </c>
      <c r="Q8" t="str">
        <f>Premissza!W6</f>
        <v>Bíró Blanka</v>
      </c>
      <c r="R8">
        <f t="shared" si="0"/>
        <v>0</v>
      </c>
      <c r="S8">
        <f t="shared" si="1"/>
        <v>0</v>
      </c>
      <c r="T8">
        <f t="shared" si="2"/>
        <v>0</v>
      </c>
      <c r="U8">
        <f t="shared" ca="1" si="3"/>
        <v>20</v>
      </c>
      <c r="V8">
        <f t="shared" si="4"/>
        <v>0</v>
      </c>
      <c r="W8">
        <f t="shared" ca="1" si="5"/>
        <v>20</v>
      </c>
    </row>
    <row r="9" spans="1:23" ht="15.75" x14ac:dyDescent="0.25">
      <c r="A9" s="15" t="s">
        <v>44</v>
      </c>
      <c r="B9" s="16">
        <v>2015</v>
      </c>
      <c r="C9" s="16" t="s">
        <v>65</v>
      </c>
      <c r="D9" s="16">
        <v>10</v>
      </c>
      <c r="E9" s="3">
        <f>IF(LEFT(A9,1)="W",2,1)*VLOOKUP(A9&amp;D9,Premissza!A:B,2,FALSE)</f>
        <v>0</v>
      </c>
      <c r="F9" s="4">
        <f>IF(A9=Premissza!I$1,Premissza!J$1,1)</f>
        <v>1</v>
      </c>
      <c r="G9" s="4">
        <f>IF(A9=Premissza!L$1,Premissza!M$1,2)</f>
        <v>2</v>
      </c>
      <c r="H9" s="6">
        <f ca="1">IF(MID(A9,2,2)="JC",VLOOKUP(YEAR(NOW())-B9,Premissza!R:S,2,FALSE),VLOOKUP(YEAR(NOW())-B9,Premissza!O:P,2,FALSE))</f>
        <v>0.4</v>
      </c>
      <c r="I9" s="7">
        <f t="shared" ca="1" si="6"/>
        <v>0</v>
      </c>
      <c r="J9" s="15" t="s">
        <v>91</v>
      </c>
      <c r="K9" s="20" t="s">
        <v>92</v>
      </c>
      <c r="L9" s="20" t="s">
        <v>74</v>
      </c>
      <c r="M9" s="20" t="s">
        <v>90</v>
      </c>
      <c r="N9" s="21" t="s">
        <v>75</v>
      </c>
      <c r="O9" s="7">
        <f t="shared" ca="1" si="7"/>
        <v>0</v>
      </c>
      <c r="Q9" t="str">
        <f>Premissza!W7</f>
        <v>Fóti Balázs</v>
      </c>
      <c r="R9">
        <f t="shared" si="0"/>
        <v>0</v>
      </c>
      <c r="S9">
        <f t="shared" si="1"/>
        <v>0</v>
      </c>
      <c r="T9">
        <f t="shared" si="2"/>
        <v>0</v>
      </c>
      <c r="U9">
        <f t="shared" ca="1" si="3"/>
        <v>1.2000000000000002</v>
      </c>
      <c r="V9">
        <f t="shared" si="4"/>
        <v>0</v>
      </c>
      <c r="W9">
        <f t="shared" ca="1" si="5"/>
        <v>1.2000000000000002</v>
      </c>
    </row>
    <row r="10" spans="1:23" ht="15.75" x14ac:dyDescent="0.25">
      <c r="A10" s="15" t="s">
        <v>44</v>
      </c>
      <c r="B10" s="16">
        <v>2014</v>
      </c>
      <c r="C10" s="16" t="s">
        <v>66</v>
      </c>
      <c r="D10" s="16">
        <v>2</v>
      </c>
      <c r="E10" s="3">
        <f>IF(LEFT(A10,1)="W",2,1)*VLOOKUP(A10&amp;D10,Premissza!A:B,2,FALSE)</f>
        <v>5</v>
      </c>
      <c r="F10" s="4">
        <f>IF(A10=Premissza!I$1,Premissza!J$1,1)</f>
        <v>1</v>
      </c>
      <c r="G10" s="4">
        <f>IF(A10=Premissza!L$1,Premissza!M$1,2)</f>
        <v>2</v>
      </c>
      <c r="H10" s="6">
        <f ca="1">IF(MID(A10,2,2)="JC",VLOOKUP(YEAR(NOW())-B10,Premissza!R:S,2,FALSE),VLOOKUP(YEAR(NOW())-B10,Premissza!O:P,2,FALSE))</f>
        <v>0.2</v>
      </c>
      <c r="I10" s="7">
        <f t="shared" ca="1" si="6"/>
        <v>2</v>
      </c>
      <c r="J10" s="15" t="s">
        <v>87</v>
      </c>
      <c r="K10" s="20" t="s">
        <v>86</v>
      </c>
      <c r="L10" s="20" t="s">
        <v>78</v>
      </c>
      <c r="M10" s="20" t="s">
        <v>76</v>
      </c>
      <c r="N10" s="21" t="s">
        <v>77</v>
      </c>
      <c r="O10" s="7">
        <f t="shared" ca="1" si="7"/>
        <v>2</v>
      </c>
      <c r="Q10" t="str">
        <f>Premissza!W8</f>
        <v>Ézsöl Gábor</v>
      </c>
      <c r="R10">
        <f t="shared" ca="1" si="0"/>
        <v>1.2000000000000002</v>
      </c>
      <c r="S10">
        <f t="shared" si="1"/>
        <v>0</v>
      </c>
      <c r="T10">
        <f t="shared" si="2"/>
        <v>0</v>
      </c>
      <c r="U10">
        <f t="shared" si="3"/>
        <v>0</v>
      </c>
      <c r="V10">
        <f t="shared" si="4"/>
        <v>0</v>
      </c>
      <c r="W10">
        <f t="shared" ca="1" si="5"/>
        <v>1.2000000000000002</v>
      </c>
    </row>
    <row r="11" spans="1:23" ht="15.75" x14ac:dyDescent="0.25">
      <c r="A11" s="15" t="s">
        <v>44</v>
      </c>
      <c r="B11" s="16">
        <v>2014</v>
      </c>
      <c r="C11" s="16" t="s">
        <v>65</v>
      </c>
      <c r="D11" s="16">
        <v>4</v>
      </c>
      <c r="E11" s="3">
        <f>IF(LEFT(A11,1)="W",2,1)*VLOOKUP(A11&amp;D11,Premissza!A:B,2,FALSE)</f>
        <v>3</v>
      </c>
      <c r="F11" s="4">
        <f>IF(A11=Premissza!I$1,Premissza!J$1,1)</f>
        <v>1</v>
      </c>
      <c r="G11" s="4">
        <f>IF(A11=Premissza!L$1,Premissza!M$1,2)</f>
        <v>2</v>
      </c>
      <c r="H11" s="6">
        <f ca="1">IF(MID(A11,2,2)="JC",VLOOKUP(YEAR(NOW())-B11,Premissza!R:S,2,FALSE),VLOOKUP(YEAR(NOW())-B11,Premissza!O:P,2,FALSE))</f>
        <v>0.2</v>
      </c>
      <c r="I11" s="7">
        <f t="shared" ca="1" si="6"/>
        <v>1.2000000000000002</v>
      </c>
      <c r="J11" s="15" t="s">
        <v>70</v>
      </c>
      <c r="K11" s="20" t="s">
        <v>71</v>
      </c>
      <c r="L11" s="20" t="s">
        <v>73</v>
      </c>
      <c r="M11" s="20" t="s">
        <v>89</v>
      </c>
      <c r="N11" s="21" t="s">
        <v>88</v>
      </c>
      <c r="O11" s="7">
        <f t="shared" ca="1" si="7"/>
        <v>1.2000000000000002</v>
      </c>
      <c r="Q11" t="str">
        <f>Premissza!W9</f>
        <v>Belleli Lajos</v>
      </c>
      <c r="R11">
        <f t="shared" si="0"/>
        <v>0</v>
      </c>
      <c r="S11">
        <f t="shared" ca="1" si="1"/>
        <v>1.2000000000000002</v>
      </c>
      <c r="T11">
        <f t="shared" si="2"/>
        <v>0</v>
      </c>
      <c r="U11">
        <f t="shared" si="3"/>
        <v>0</v>
      </c>
      <c r="V11">
        <f t="shared" si="4"/>
        <v>0</v>
      </c>
      <c r="W11">
        <f t="shared" ref="W11" ca="1" si="8">SUM(R11:V11)</f>
        <v>1.2000000000000002</v>
      </c>
    </row>
    <row r="12" spans="1:23" ht="15.75" x14ac:dyDescent="0.25">
      <c r="A12" s="15" t="s">
        <v>43</v>
      </c>
      <c r="B12" s="16">
        <v>2017</v>
      </c>
      <c r="C12" s="16" t="s">
        <v>66</v>
      </c>
      <c r="D12" s="16">
        <v>10</v>
      </c>
      <c r="E12" s="3">
        <f>IF(LEFT(A12,1)="W",2,1)*VLOOKUP(A12&amp;D12,Premissza!A:B,2,FALSE)</f>
        <v>4</v>
      </c>
      <c r="F12" s="4">
        <f>IF(A12=Premissza!I$1,Premissza!J$1,1)</f>
        <v>2</v>
      </c>
      <c r="G12" s="4">
        <f>IF(A12=Premissza!L$1,Premissza!M$1,2)</f>
        <v>2</v>
      </c>
      <c r="H12" s="6">
        <f ca="1">IF(MID(A12,2,2)="JC",VLOOKUP(YEAR(NOW())-B12,Premissza!R:S,2,FALSE),VLOOKUP(YEAR(NOW())-B12,Premissza!O:P,2,FALSE))</f>
        <v>1</v>
      </c>
      <c r="I12" s="7">
        <f t="shared" ca="1" si="6"/>
        <v>16</v>
      </c>
      <c r="J12" s="15" t="s">
        <v>76</v>
      </c>
      <c r="K12" s="20" t="s">
        <v>77</v>
      </c>
      <c r="L12" s="20" t="s">
        <v>87</v>
      </c>
      <c r="M12" s="20" t="s">
        <v>78</v>
      </c>
      <c r="N12" s="21" t="s">
        <v>144</v>
      </c>
      <c r="O12" s="7">
        <f t="shared" ca="1" si="7"/>
        <v>16</v>
      </c>
      <c r="Q12" t="str">
        <f>Premissza!W10</f>
        <v>Varga Balázs</v>
      </c>
      <c r="R12">
        <f t="shared" si="0"/>
        <v>0</v>
      </c>
      <c r="S12">
        <f t="shared" si="1"/>
        <v>0</v>
      </c>
      <c r="T12">
        <f t="shared" si="2"/>
        <v>0</v>
      </c>
      <c r="U12">
        <f t="shared" si="3"/>
        <v>0</v>
      </c>
      <c r="V12">
        <f t="shared" si="4"/>
        <v>0</v>
      </c>
      <c r="W12">
        <f t="shared" si="5"/>
        <v>0</v>
      </c>
    </row>
    <row r="13" spans="1:23" ht="15.75" x14ac:dyDescent="0.25">
      <c r="A13" s="15" t="s">
        <v>47</v>
      </c>
      <c r="B13" s="16">
        <v>2013</v>
      </c>
      <c r="C13" s="16"/>
      <c r="D13" s="16">
        <v>3</v>
      </c>
      <c r="E13" s="3">
        <f>IF(LEFT(A13,1)="W",2,1)*VLOOKUP(A13&amp;D13,Premissza!A:B,2,FALSE)</f>
        <v>4</v>
      </c>
      <c r="F13" s="4">
        <f>IF(A13=Premissza!I$1,Premissza!J$1,1)</f>
        <v>1</v>
      </c>
      <c r="G13" s="4">
        <f>IF(A13=Premissza!L$1,Premissza!M$1,2)</f>
        <v>2</v>
      </c>
      <c r="H13" s="6">
        <f ca="1">IF(MID(A13,2,2)="JC",VLOOKUP(YEAR(NOW())-B13,Premissza!R:S,2,FALSE),VLOOKUP(YEAR(NOW())-B13,Premissza!O:P,2,FALSE))</f>
        <v>0</v>
      </c>
      <c r="I13" s="7">
        <f t="shared" ca="1" si="6"/>
        <v>0</v>
      </c>
      <c r="J13" s="15" t="s">
        <v>69</v>
      </c>
      <c r="K13" s="20" t="s">
        <v>75</v>
      </c>
      <c r="L13" s="20" t="s">
        <v>67</v>
      </c>
      <c r="M13" s="20" t="s">
        <v>74</v>
      </c>
      <c r="N13" s="21"/>
      <c r="O13" s="7">
        <f t="shared" ca="1" si="7"/>
        <v>0</v>
      </c>
      <c r="Q13" t="str">
        <f>Premissza!W11</f>
        <v>Hall Krisztián</v>
      </c>
      <c r="R13">
        <f t="shared" si="0"/>
        <v>0</v>
      </c>
      <c r="S13">
        <f t="shared" si="1"/>
        <v>0</v>
      </c>
      <c r="T13">
        <f t="shared" ca="1" si="2"/>
        <v>1.2000000000000002</v>
      </c>
      <c r="U13">
        <f t="shared" si="3"/>
        <v>0</v>
      </c>
      <c r="V13">
        <f t="shared" si="4"/>
        <v>0</v>
      </c>
      <c r="W13">
        <f t="shared" ca="1" si="5"/>
        <v>1.2000000000000002</v>
      </c>
    </row>
    <row r="14" spans="1:23" ht="15.75" x14ac:dyDescent="0.25">
      <c r="A14" s="15" t="s">
        <v>45</v>
      </c>
      <c r="B14" s="16">
        <v>2015</v>
      </c>
      <c r="C14" s="16" t="s">
        <v>66</v>
      </c>
      <c r="D14" s="16">
        <v>3</v>
      </c>
      <c r="E14" s="3">
        <f>IF(LEFT(A14,1)="W",2,1)*VLOOKUP(A14&amp;D14,Premissza!A:B,2,FALSE)</f>
        <v>4</v>
      </c>
      <c r="F14" s="4">
        <f>IF(A14=Premissza!I$1,Premissza!J$1,1)</f>
        <v>1</v>
      </c>
      <c r="G14" s="4">
        <f>IF(A14=Premissza!L$1,Premissza!M$1,2)</f>
        <v>2</v>
      </c>
      <c r="H14" s="6">
        <f ca="1">IF(MID(A14,2,2)="JC",VLOOKUP(YEAR(NOW())-B14,Premissza!R:S,2,FALSE),VLOOKUP(YEAR(NOW())-B14,Premissza!O:P,2,FALSE))</f>
        <v>0</v>
      </c>
      <c r="I14" s="7">
        <f t="shared" ca="1" si="6"/>
        <v>0</v>
      </c>
      <c r="J14" s="15" t="s">
        <v>76</v>
      </c>
      <c r="K14" s="20" t="s">
        <v>78</v>
      </c>
      <c r="L14" s="20" t="s">
        <v>87</v>
      </c>
      <c r="M14" s="20" t="s">
        <v>69</v>
      </c>
      <c r="N14" s="21"/>
      <c r="O14" s="7">
        <f t="shared" ca="1" si="7"/>
        <v>0</v>
      </c>
      <c r="Q14" t="str">
        <f>Premissza!W12</f>
        <v>Nagy György</v>
      </c>
      <c r="R14">
        <f t="shared" si="0"/>
        <v>0</v>
      </c>
      <c r="S14">
        <f t="shared" si="1"/>
        <v>0</v>
      </c>
      <c r="T14">
        <f t="shared" ca="1" si="2"/>
        <v>0.8</v>
      </c>
      <c r="U14">
        <f t="shared" ca="1" si="3"/>
        <v>0</v>
      </c>
      <c r="V14">
        <f t="shared" si="4"/>
        <v>0</v>
      </c>
      <c r="W14">
        <f t="shared" ca="1" si="5"/>
        <v>0.8</v>
      </c>
    </row>
    <row r="15" spans="1:23" ht="15.75" x14ac:dyDescent="0.25">
      <c r="A15" s="29" t="s">
        <v>94</v>
      </c>
      <c r="B15" s="30">
        <v>2016</v>
      </c>
      <c r="C15" s="30" t="s">
        <v>66</v>
      </c>
      <c r="D15" s="30">
        <v>3</v>
      </c>
      <c r="E15" s="3">
        <f>IF(LEFT(A15,1)="W",2,1)*VLOOKUP(A15&amp;D15,Premissza!A:B,2,FALSE)</f>
        <v>8</v>
      </c>
      <c r="F15" s="31">
        <f>IF(A15=Premissza!I$1,Premissza!J$1,1)</f>
        <v>1</v>
      </c>
      <c r="G15" s="31">
        <f>IF(A15=Premissza!L$1,Premissza!M$1,2)</f>
        <v>2</v>
      </c>
      <c r="H15" s="6">
        <f ca="1">IF(MID(A15,2,2)="JC",VLOOKUP(YEAR(NOW())-B15,Premissza!R:S,2,FALSE),VLOOKUP(YEAR(NOW())-B15,Premissza!O:P,2,FALSE))</f>
        <v>0.5</v>
      </c>
      <c r="I15" s="7">
        <f t="shared" ca="1" si="6"/>
        <v>8</v>
      </c>
      <c r="J15" s="15" t="s">
        <v>77</v>
      </c>
      <c r="K15" s="20" t="s">
        <v>116</v>
      </c>
      <c r="L15" s="20" t="s">
        <v>78</v>
      </c>
      <c r="M15" s="20" t="s">
        <v>76</v>
      </c>
      <c r="N15" s="21" t="s">
        <v>138</v>
      </c>
      <c r="O15" s="7">
        <f t="shared" ca="1" si="7"/>
        <v>8</v>
      </c>
      <c r="Q15" t="str">
        <f>Premissza!W13</f>
        <v>Kiss Zsolt</v>
      </c>
      <c r="R15">
        <f t="shared" ca="1" si="0"/>
        <v>8.4</v>
      </c>
      <c r="S15">
        <f t="shared" ca="1" si="1"/>
        <v>1.8</v>
      </c>
      <c r="T15">
        <f t="shared" si="2"/>
        <v>0</v>
      </c>
      <c r="U15">
        <f t="shared" ca="1" si="3"/>
        <v>0.8</v>
      </c>
      <c r="V15">
        <f t="shared" ca="1" si="4"/>
        <v>0</v>
      </c>
      <c r="W15">
        <f t="shared" ca="1" si="5"/>
        <v>11.000000000000002</v>
      </c>
    </row>
    <row r="16" spans="1:23" ht="15.75" x14ac:dyDescent="0.25">
      <c r="A16" s="20" t="s">
        <v>47</v>
      </c>
      <c r="B16" s="16">
        <v>2014</v>
      </c>
      <c r="C16" s="16"/>
      <c r="D16" s="16">
        <v>5</v>
      </c>
      <c r="E16" s="3">
        <f>IF(LEFT(A16,1)="W",2,1)*VLOOKUP(A16&amp;D16,Premissza!A:B,2,FALSE)</f>
        <v>2</v>
      </c>
      <c r="F16" s="4">
        <f>IF(A16=Premissza!I$1,Premissza!J$1,1)</f>
        <v>1</v>
      </c>
      <c r="G16" s="4">
        <f>IF(A16=Premissza!L$1,Premissza!M$1,2)</f>
        <v>2</v>
      </c>
      <c r="H16" s="6">
        <f ca="1">IF(MID(A16,2,2)="JC",VLOOKUP(YEAR(NOW())-B16,Premissza!R:S,2,FALSE),VLOOKUP(YEAR(NOW())-B16,Premissza!O:P,2,FALSE))</f>
        <v>0.2</v>
      </c>
      <c r="I16" s="32">
        <f t="shared" ca="1" si="6"/>
        <v>0.8</v>
      </c>
      <c r="J16" s="20" t="s">
        <v>67</v>
      </c>
      <c r="K16" s="20" t="s">
        <v>69</v>
      </c>
      <c r="L16" s="20" t="s">
        <v>74</v>
      </c>
      <c r="M16" s="20" t="s">
        <v>75</v>
      </c>
      <c r="N16" s="45"/>
      <c r="O16" s="7">
        <f t="shared" ca="1" si="7"/>
        <v>0.8</v>
      </c>
      <c r="Q16" t="str">
        <f>Premissza!W15</f>
        <v>Palancsa Dóri</v>
      </c>
      <c r="R16">
        <f t="shared" ca="1" si="0"/>
        <v>55.4</v>
      </c>
      <c r="S16">
        <f t="shared" ca="1" si="1"/>
        <v>8.4</v>
      </c>
      <c r="T16">
        <f t="shared" si="2"/>
        <v>0</v>
      </c>
      <c r="U16">
        <f t="shared" ca="1" si="3"/>
        <v>10</v>
      </c>
      <c r="V16">
        <f t="shared" si="4"/>
        <v>0</v>
      </c>
      <c r="W16">
        <f t="shared" ref="W16:W17" ca="1" si="9">SUM(R16:V16)</f>
        <v>73.8</v>
      </c>
    </row>
    <row r="17" spans="1:23" ht="15.75" x14ac:dyDescent="0.25">
      <c r="A17" s="20" t="s">
        <v>46</v>
      </c>
      <c r="B17" s="16">
        <v>2015</v>
      </c>
      <c r="C17" s="16"/>
      <c r="D17" s="16">
        <v>1</v>
      </c>
      <c r="E17" s="3">
        <f>IF(LEFT(A17,1)="W",2,1)*VLOOKUP(A17&amp;D17,Premissza!A:B,2,FALSE)</f>
        <v>14</v>
      </c>
      <c r="F17" s="4">
        <f>IF(A17=Premissza!I$1,Premissza!J$1,1)</f>
        <v>1</v>
      </c>
      <c r="G17" s="4">
        <f>IF(A17=Premissza!L$1,Premissza!M$1,2)</f>
        <v>1.5</v>
      </c>
      <c r="H17" s="6">
        <f ca="1">IF(MID(A17,2,2)="JC",VLOOKUP(YEAR(NOW())-B17,Premissza!R:S,2,FALSE),VLOOKUP(YEAR(NOW())-B17,Premissza!O:P,2,FALSE))</f>
        <v>0.4</v>
      </c>
      <c r="I17" s="32">
        <f t="shared" ca="1" si="6"/>
        <v>8.4</v>
      </c>
      <c r="J17" s="20" t="s">
        <v>75</v>
      </c>
      <c r="K17" s="20" t="s">
        <v>76</v>
      </c>
      <c r="L17" s="20"/>
      <c r="M17" s="20"/>
      <c r="N17" s="45"/>
      <c r="O17" s="7">
        <f t="shared" ca="1" si="7"/>
        <v>8.4</v>
      </c>
      <c r="Q17" t="str">
        <f>Premissza!W16</f>
        <v>Miklai Heni</v>
      </c>
      <c r="R17">
        <f t="shared" ca="1" si="0"/>
        <v>8</v>
      </c>
      <c r="S17">
        <f t="shared" ca="1" si="1"/>
        <v>53.6</v>
      </c>
      <c r="T17">
        <f t="shared" si="2"/>
        <v>0</v>
      </c>
      <c r="U17">
        <f t="shared" si="3"/>
        <v>0</v>
      </c>
      <c r="V17">
        <f t="shared" ca="1" si="4"/>
        <v>2</v>
      </c>
      <c r="W17">
        <f t="shared" ca="1" si="9"/>
        <v>63.6</v>
      </c>
    </row>
    <row r="18" spans="1:23" ht="15.75" x14ac:dyDescent="0.25">
      <c r="A18" s="13" t="s">
        <v>46</v>
      </c>
      <c r="B18" s="14">
        <v>2014</v>
      </c>
      <c r="C18" s="14"/>
      <c r="D18" s="14">
        <v>4</v>
      </c>
      <c r="E18" s="3">
        <f>IF(LEFT(A18,1)="W",2,1)*VLOOKUP(A18&amp;D18,Premissza!A:B,2,FALSE)</f>
        <v>6</v>
      </c>
      <c r="F18" s="3">
        <f>IF(A18=Premissza!I$1,Premissza!J$1,1)</f>
        <v>1</v>
      </c>
      <c r="G18" s="3">
        <f>IF(A18=Premissza!L$1,Premissza!M$1,2)</f>
        <v>1.5</v>
      </c>
      <c r="H18" s="6">
        <f ca="1">IF(MID(A18,2,2)="JC",VLOOKUP(YEAR(NOW())-B18,Premissza!R:S,2,FALSE),VLOOKUP(YEAR(NOW())-B18,Premissza!O:P,2,FALSE))</f>
        <v>0.2</v>
      </c>
      <c r="I18" s="33">
        <f t="shared" ca="1" si="6"/>
        <v>1.8</v>
      </c>
      <c r="J18" s="34" t="s">
        <v>76</v>
      </c>
      <c r="K18" s="35" t="s">
        <v>75</v>
      </c>
      <c r="L18" s="35"/>
      <c r="M18" s="35"/>
      <c r="N18" s="36"/>
      <c r="O18" s="33">
        <f t="shared" ca="1" si="7"/>
        <v>1.8</v>
      </c>
      <c r="Q18" t="str">
        <f>Premissza!W17</f>
        <v>Dobor Regina</v>
      </c>
      <c r="R18">
        <f t="shared" si="0"/>
        <v>0</v>
      </c>
      <c r="S18">
        <f t="shared" si="1"/>
        <v>0</v>
      </c>
      <c r="T18">
        <f t="shared" ca="1" si="2"/>
        <v>20</v>
      </c>
      <c r="U18">
        <f t="shared" si="3"/>
        <v>0</v>
      </c>
      <c r="V18">
        <f t="shared" si="4"/>
        <v>0</v>
      </c>
      <c r="W18">
        <f t="shared" ref="W18" ca="1" si="10">SUM(R18:V18)</f>
        <v>20</v>
      </c>
    </row>
    <row r="19" spans="1:23" ht="16.5" thickBot="1" x14ac:dyDescent="0.3">
      <c r="A19" s="37" t="s">
        <v>95</v>
      </c>
      <c r="B19" s="38">
        <v>2015</v>
      </c>
      <c r="C19" s="38"/>
      <c r="D19" s="38">
        <v>9</v>
      </c>
      <c r="E19" s="39">
        <f>IF(LEFT(A19,1)="W",2,1)*VLOOKUP(A19&amp;D19,Premissza!A:B,2,FALSE)</f>
        <v>0</v>
      </c>
      <c r="F19" s="39">
        <f>IF(A19=Premissza!I$1,Premissza!J$1,1)</f>
        <v>1</v>
      </c>
      <c r="G19" s="39">
        <f>IF(A19=Premissza!L$1,Premissza!M$1,2)</f>
        <v>2</v>
      </c>
      <c r="H19" s="40">
        <f ca="1">IF(MID(A19,2,2)="JC",VLOOKUP(YEAR(NOW())-B19,Premissza!R:S,2,FALSE),VLOOKUP(YEAR(NOW())-B19,Premissza!O:P,2,FALSE))</f>
        <v>0.4</v>
      </c>
      <c r="I19" s="41">
        <f t="shared" ca="1" si="6"/>
        <v>0</v>
      </c>
      <c r="J19" s="42" t="s">
        <v>67</v>
      </c>
      <c r="K19" s="43" t="s">
        <v>75</v>
      </c>
      <c r="L19" s="43" t="s">
        <v>69</v>
      </c>
      <c r="M19" s="43" t="s">
        <v>74</v>
      </c>
      <c r="N19" s="44"/>
      <c r="O19" s="41">
        <f t="shared" ca="1" si="7"/>
        <v>0</v>
      </c>
      <c r="Q19" t="str">
        <f>Premissza!W18</f>
        <v>Kalocsai Vera</v>
      </c>
      <c r="R19">
        <f t="shared" si="0"/>
        <v>0</v>
      </c>
      <c r="S19">
        <f t="shared" ca="1" si="1"/>
        <v>0</v>
      </c>
      <c r="T19">
        <f t="shared" ca="1" si="2"/>
        <v>47.6</v>
      </c>
      <c r="U19">
        <f t="shared" ca="1" si="3"/>
        <v>16</v>
      </c>
      <c r="V19">
        <f t="shared" si="4"/>
        <v>0</v>
      </c>
      <c r="W19">
        <f ca="1">SUM(R19:V19)</f>
        <v>63.6</v>
      </c>
    </row>
    <row r="20" spans="1:23" x14ac:dyDescent="0.25">
      <c r="Q20" t="str">
        <f>Premissza!W19</f>
        <v>Nagy Tímea</v>
      </c>
      <c r="R20">
        <f t="shared" si="0"/>
        <v>0</v>
      </c>
      <c r="S20">
        <f t="shared" ca="1" si="1"/>
        <v>2</v>
      </c>
      <c r="T20">
        <f t="shared" si="2"/>
        <v>0</v>
      </c>
      <c r="U20">
        <f t="shared" si="3"/>
        <v>0</v>
      </c>
      <c r="V20">
        <f t="shared" ca="1" si="4"/>
        <v>6.4</v>
      </c>
      <c r="W20">
        <f ca="1">SUM(R20:V20)</f>
        <v>8.4</v>
      </c>
    </row>
    <row r="21" spans="1:23" x14ac:dyDescent="0.25">
      <c r="Q21" t="str">
        <f>Premissza!W20</f>
        <v>Sándor Nikolett</v>
      </c>
      <c r="R21">
        <f t="shared" ca="1" si="0"/>
        <v>2</v>
      </c>
      <c r="S21">
        <f t="shared" si="1"/>
        <v>0</v>
      </c>
      <c r="T21">
        <f t="shared" ca="1" si="2"/>
        <v>16</v>
      </c>
      <c r="U21">
        <f t="shared" ca="1" si="3"/>
        <v>17.600000000000001</v>
      </c>
      <c r="V21">
        <f t="shared" si="4"/>
        <v>0</v>
      </c>
      <c r="W21">
        <f ca="1">SUM(R21:V21)</f>
        <v>35.6</v>
      </c>
    </row>
    <row r="22" spans="1:23" x14ac:dyDescent="0.25">
      <c r="Q22" t="str">
        <f>Premissza!W14</f>
        <v>Nyitrai József</v>
      </c>
      <c r="R22">
        <f t="shared" si="0"/>
        <v>0</v>
      </c>
      <c r="S22">
        <f t="shared" si="1"/>
        <v>0</v>
      </c>
      <c r="T22">
        <f t="shared" si="2"/>
        <v>0</v>
      </c>
      <c r="U22">
        <f t="shared" si="3"/>
        <v>0</v>
      </c>
      <c r="V22">
        <f t="shared" ca="1" si="4"/>
        <v>1.2000000000000002</v>
      </c>
      <c r="W22">
        <f t="shared" ref="W22" ca="1" si="11">SUM(R22:V22)</f>
        <v>1.2000000000000002</v>
      </c>
    </row>
    <row r="23" spans="1:23" x14ac:dyDescent="0.25">
      <c r="Q23" t="str">
        <f>Premissza!W21</f>
        <v>Nagy Laura Karolina</v>
      </c>
      <c r="R23">
        <f t="shared" si="0"/>
        <v>0</v>
      </c>
      <c r="S23">
        <f t="shared" si="1"/>
        <v>0</v>
      </c>
      <c r="T23">
        <f t="shared" si="2"/>
        <v>0</v>
      </c>
      <c r="U23">
        <f t="shared" si="3"/>
        <v>0</v>
      </c>
      <c r="V23">
        <f t="shared" ca="1" si="4"/>
        <v>20</v>
      </c>
      <c r="W23">
        <f t="shared" ref="W23:W27" ca="1" si="12">SUM(R23:V23)</f>
        <v>20</v>
      </c>
    </row>
    <row r="24" spans="1:23" x14ac:dyDescent="0.25">
      <c r="Q24" t="str">
        <f>Premissza!W22</f>
        <v>Micheller Dorottya</v>
      </c>
      <c r="R24">
        <f t="shared" si="0"/>
        <v>0</v>
      </c>
      <c r="S24">
        <f t="shared" si="1"/>
        <v>0</v>
      </c>
      <c r="T24">
        <f t="shared" si="2"/>
        <v>0</v>
      </c>
      <c r="U24">
        <f t="shared" si="3"/>
        <v>0</v>
      </c>
      <c r="V24">
        <f t="shared" ca="1" si="4"/>
        <v>16</v>
      </c>
      <c r="W24">
        <f t="shared" ca="1" si="12"/>
        <v>16</v>
      </c>
    </row>
    <row r="25" spans="1:23" x14ac:dyDescent="0.25">
      <c r="Q25" t="str">
        <f>Premissza!W23</f>
        <v>Balázs Dávid</v>
      </c>
      <c r="R25">
        <f t="shared" si="0"/>
        <v>0</v>
      </c>
      <c r="S25">
        <f t="shared" ca="1" si="1"/>
        <v>0</v>
      </c>
      <c r="T25">
        <f t="shared" ca="1" si="2"/>
        <v>0</v>
      </c>
      <c r="U25">
        <f t="shared" si="3"/>
        <v>0</v>
      </c>
      <c r="V25">
        <f t="shared" si="4"/>
        <v>0</v>
      </c>
      <c r="W25">
        <f t="shared" ca="1" si="12"/>
        <v>0</v>
      </c>
    </row>
    <row r="26" spans="1:23" x14ac:dyDescent="0.25">
      <c r="Q26" t="str">
        <f>Premissza!W24</f>
        <v>Bíró Bernadett</v>
      </c>
      <c r="R26">
        <f t="shared" ca="1" si="0"/>
        <v>20</v>
      </c>
      <c r="S26">
        <f t="shared" ca="1" si="1"/>
        <v>8</v>
      </c>
      <c r="T26">
        <f t="shared" si="2"/>
        <v>0</v>
      </c>
      <c r="U26">
        <f t="shared" ca="1" si="3"/>
        <v>20</v>
      </c>
      <c r="V26">
        <f t="shared" ca="1" si="4"/>
        <v>11.200000000000001</v>
      </c>
      <c r="W26">
        <f t="shared" ca="1" si="12"/>
        <v>59.2</v>
      </c>
    </row>
    <row r="27" spans="1:23" x14ac:dyDescent="0.25">
      <c r="Q27" t="str">
        <f>Premissza!W25</f>
        <v>Joó Linda</v>
      </c>
      <c r="R27">
        <f t="shared" si="0"/>
        <v>0</v>
      </c>
      <c r="S27">
        <f t="shared" ca="1" si="1"/>
        <v>20</v>
      </c>
      <c r="T27">
        <f t="shared" si="2"/>
        <v>0</v>
      </c>
      <c r="U27">
        <f t="shared" si="3"/>
        <v>0</v>
      </c>
      <c r="V27">
        <f t="shared" ca="1" si="4"/>
        <v>8</v>
      </c>
      <c r="W27">
        <f t="shared" ca="1" si="12"/>
        <v>28</v>
      </c>
    </row>
  </sheetData>
  <mergeCells count="1">
    <mergeCell ref="A1:I1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Premissza!$D$1:$D$9</xm:f>
          </x14:formula1>
          <xm:sqref>A4:A1048576</xm:sqref>
        </x14:dataValidation>
        <x14:dataValidation type="list" allowBlank="1" showInputMessage="1" showErrorMessage="1">
          <x14:formula1>
            <xm:f>Premissza!$G$1:$G$5</xm:f>
          </x14:formula1>
          <xm:sqref>B4:B1048576</xm:sqref>
        </x14:dataValidation>
        <x14:dataValidation type="list" allowBlank="1" showInputMessage="1" showErrorMessage="1">
          <x14:formula1>
            <xm:f>Premissza!$E$1:$E$10</xm:f>
          </x14:formula1>
          <xm:sqref>D4:D1048576</xm:sqref>
        </x14:dataValidation>
        <x14:dataValidation type="list" allowBlank="1" showInputMessage="1" showErrorMessage="1">
          <x14:formula1>
            <xm:f>Premissza!$U$1:$U$2</xm:f>
          </x14:formula1>
          <xm:sqref>C4:C1048576</xm:sqref>
        </x14:dataValidation>
        <x14:dataValidation type="list" allowBlank="1" showInputMessage="1" showErrorMessage="1">
          <x14:formula1>
            <xm:f>Premissza!$W$1:$W$25</xm:f>
          </x14:formula1>
          <xm:sqref>J4:N19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90"/>
  <sheetViews>
    <sheetView topLeftCell="A5" workbookViewId="0">
      <selection activeCell="W24" sqref="W24"/>
    </sheetView>
  </sheetViews>
  <sheetFormatPr defaultRowHeight="15" x14ac:dyDescent="0.25"/>
  <cols>
    <col min="1" max="1" width="10.140625" bestFit="1" customWidth="1"/>
    <col min="2" max="2" width="3" bestFit="1" customWidth="1"/>
    <col min="4" max="4" width="9.5703125" bestFit="1" customWidth="1"/>
    <col min="5" max="5" width="3" bestFit="1" customWidth="1"/>
    <col min="7" max="7" width="5" bestFit="1" customWidth="1"/>
    <col min="9" max="9" width="9.5703125" bestFit="1" customWidth="1"/>
    <col min="10" max="10" width="2" bestFit="1" customWidth="1"/>
    <col min="12" max="12" width="8.140625" bestFit="1" customWidth="1"/>
    <col min="13" max="13" width="4" bestFit="1" customWidth="1"/>
    <col min="15" max="15" width="3" bestFit="1" customWidth="1"/>
    <col min="16" max="16" width="4" bestFit="1" customWidth="1"/>
    <col min="18" max="18" width="3" bestFit="1" customWidth="1"/>
    <col min="19" max="19" width="4" bestFit="1" customWidth="1"/>
    <col min="21" max="21" width="5.140625" bestFit="1" customWidth="1"/>
    <col min="23" max="23" width="19.7109375" bestFit="1" customWidth="1"/>
  </cols>
  <sheetData>
    <row r="1" spans="1:23" x14ac:dyDescent="0.25">
      <c r="A1" t="s">
        <v>15</v>
      </c>
      <c r="B1">
        <v>17</v>
      </c>
      <c r="D1" t="s">
        <v>43</v>
      </c>
      <c r="E1">
        <v>1</v>
      </c>
      <c r="G1">
        <v>2017</v>
      </c>
      <c r="I1" t="s">
        <v>43</v>
      </c>
      <c r="J1">
        <v>2</v>
      </c>
      <c r="L1" t="s">
        <v>46</v>
      </c>
      <c r="M1">
        <f>0.75*2</f>
        <v>1.5</v>
      </c>
      <c r="O1">
        <v>0</v>
      </c>
      <c r="P1">
        <v>1</v>
      </c>
      <c r="R1">
        <v>0</v>
      </c>
      <c r="S1">
        <v>1</v>
      </c>
      <c r="U1" t="s">
        <v>66</v>
      </c>
      <c r="W1" t="s">
        <v>143</v>
      </c>
    </row>
    <row r="2" spans="1:23" x14ac:dyDescent="0.25">
      <c r="A2" t="s">
        <v>16</v>
      </c>
      <c r="B2">
        <v>14</v>
      </c>
      <c r="D2" t="s">
        <v>44</v>
      </c>
      <c r="E2">
        <v>2</v>
      </c>
      <c r="G2">
        <v>2016</v>
      </c>
      <c r="I2" t="s">
        <v>93</v>
      </c>
      <c r="J2">
        <v>2</v>
      </c>
      <c r="O2">
        <v>1</v>
      </c>
      <c r="P2">
        <v>1</v>
      </c>
      <c r="R2">
        <v>1</v>
      </c>
      <c r="S2">
        <v>1</v>
      </c>
      <c r="U2" t="s">
        <v>65</v>
      </c>
      <c r="W2" t="s">
        <v>67</v>
      </c>
    </row>
    <row r="3" spans="1:23" x14ac:dyDescent="0.25">
      <c r="A3" t="s">
        <v>17</v>
      </c>
      <c r="B3">
        <v>12</v>
      </c>
      <c r="D3" t="s">
        <v>45</v>
      </c>
      <c r="E3">
        <v>3</v>
      </c>
      <c r="G3">
        <v>2015</v>
      </c>
      <c r="I3" t="s">
        <v>127</v>
      </c>
      <c r="J3">
        <v>2</v>
      </c>
      <c r="O3">
        <v>2</v>
      </c>
      <c r="P3">
        <v>0.8</v>
      </c>
      <c r="R3">
        <v>2</v>
      </c>
      <c r="S3">
        <v>0.5</v>
      </c>
      <c r="W3" t="s">
        <v>68</v>
      </c>
    </row>
    <row r="4" spans="1:23" x14ac:dyDescent="0.25">
      <c r="A4" t="s">
        <v>18</v>
      </c>
      <c r="B4">
        <v>10</v>
      </c>
      <c r="D4" t="s">
        <v>46</v>
      </c>
      <c r="E4">
        <v>4</v>
      </c>
      <c r="G4">
        <v>2014</v>
      </c>
      <c r="O4">
        <v>3</v>
      </c>
      <c r="P4">
        <v>0.4</v>
      </c>
      <c r="R4">
        <v>3</v>
      </c>
      <c r="S4">
        <v>0</v>
      </c>
      <c r="W4" t="s">
        <v>69</v>
      </c>
    </row>
    <row r="5" spans="1:23" x14ac:dyDescent="0.25">
      <c r="A5" t="s">
        <v>19</v>
      </c>
      <c r="B5">
        <v>9</v>
      </c>
      <c r="D5" t="s">
        <v>47</v>
      </c>
      <c r="E5">
        <v>5</v>
      </c>
      <c r="G5">
        <v>2013</v>
      </c>
      <c r="O5">
        <v>4</v>
      </c>
      <c r="P5">
        <v>0.2</v>
      </c>
      <c r="R5">
        <v>4</v>
      </c>
      <c r="S5">
        <v>0</v>
      </c>
      <c r="W5" t="s">
        <v>142</v>
      </c>
    </row>
    <row r="6" spans="1:23" x14ac:dyDescent="0.25">
      <c r="A6" t="s">
        <v>20</v>
      </c>
      <c r="B6">
        <v>8</v>
      </c>
      <c r="D6" t="s">
        <v>93</v>
      </c>
      <c r="E6">
        <v>6</v>
      </c>
      <c r="O6">
        <v>5</v>
      </c>
      <c r="P6">
        <v>0</v>
      </c>
      <c r="R6">
        <v>5</v>
      </c>
      <c r="S6">
        <v>0</v>
      </c>
      <c r="W6" t="s">
        <v>139</v>
      </c>
    </row>
    <row r="7" spans="1:23" x14ac:dyDescent="0.25">
      <c r="A7" t="s">
        <v>21</v>
      </c>
      <c r="B7">
        <v>7</v>
      </c>
      <c r="D7" t="s">
        <v>94</v>
      </c>
      <c r="E7">
        <v>7</v>
      </c>
      <c r="O7">
        <v>6</v>
      </c>
      <c r="P7">
        <v>0</v>
      </c>
      <c r="R7">
        <v>6</v>
      </c>
      <c r="S7">
        <v>0</v>
      </c>
      <c r="W7" t="s">
        <v>89</v>
      </c>
    </row>
    <row r="8" spans="1:23" x14ac:dyDescent="0.25">
      <c r="A8" t="s">
        <v>22</v>
      </c>
      <c r="B8">
        <v>6</v>
      </c>
      <c r="D8" t="s">
        <v>95</v>
      </c>
      <c r="E8">
        <v>8</v>
      </c>
      <c r="O8">
        <v>7</v>
      </c>
      <c r="P8">
        <v>0</v>
      </c>
      <c r="R8">
        <v>7</v>
      </c>
      <c r="S8">
        <v>0</v>
      </c>
      <c r="W8" t="s">
        <v>70</v>
      </c>
    </row>
    <row r="9" spans="1:23" x14ac:dyDescent="0.25">
      <c r="A9" t="s">
        <v>23</v>
      </c>
      <c r="B9">
        <v>5</v>
      </c>
      <c r="D9" t="s">
        <v>127</v>
      </c>
      <c r="E9">
        <v>9</v>
      </c>
      <c r="O9">
        <v>8</v>
      </c>
      <c r="P9">
        <v>0</v>
      </c>
      <c r="R9">
        <v>8</v>
      </c>
      <c r="S9">
        <v>0</v>
      </c>
      <c r="W9" t="s">
        <v>71</v>
      </c>
    </row>
    <row r="10" spans="1:23" x14ac:dyDescent="0.25">
      <c r="A10" t="s">
        <v>24</v>
      </c>
      <c r="B10">
        <v>4</v>
      </c>
      <c r="E10">
        <v>10</v>
      </c>
      <c r="O10">
        <v>9</v>
      </c>
      <c r="P10">
        <v>0</v>
      </c>
      <c r="R10">
        <v>9</v>
      </c>
      <c r="S10">
        <v>0</v>
      </c>
      <c r="W10" t="s">
        <v>72</v>
      </c>
    </row>
    <row r="11" spans="1:23" x14ac:dyDescent="0.25">
      <c r="A11" t="s">
        <v>25</v>
      </c>
      <c r="B11">
        <v>7</v>
      </c>
      <c r="O11">
        <v>10</v>
      </c>
      <c r="P11">
        <v>0</v>
      </c>
      <c r="R11">
        <v>10</v>
      </c>
      <c r="S11">
        <v>0</v>
      </c>
      <c r="W11" t="s">
        <v>73</v>
      </c>
    </row>
    <row r="12" spans="1:23" x14ac:dyDescent="0.25">
      <c r="A12" t="s">
        <v>26</v>
      </c>
      <c r="B12">
        <v>5</v>
      </c>
      <c r="W12" t="s">
        <v>74</v>
      </c>
    </row>
    <row r="13" spans="1:23" x14ac:dyDescent="0.25">
      <c r="A13" t="s">
        <v>27</v>
      </c>
      <c r="B13">
        <v>4</v>
      </c>
      <c r="W13" t="s">
        <v>75</v>
      </c>
    </row>
    <row r="14" spans="1:23" x14ac:dyDescent="0.25">
      <c r="A14" t="s">
        <v>28</v>
      </c>
      <c r="B14">
        <v>3</v>
      </c>
      <c r="W14" t="s">
        <v>88</v>
      </c>
    </row>
    <row r="15" spans="1:23" x14ac:dyDescent="0.25">
      <c r="A15" t="s">
        <v>29</v>
      </c>
      <c r="B15">
        <v>2</v>
      </c>
      <c r="W15" t="s">
        <v>76</v>
      </c>
    </row>
    <row r="16" spans="1:23" x14ac:dyDescent="0.25">
      <c r="A16" t="s">
        <v>30</v>
      </c>
      <c r="B16">
        <v>1</v>
      </c>
      <c r="W16" t="s">
        <v>77</v>
      </c>
    </row>
    <row r="17" spans="1:23" x14ac:dyDescent="0.25">
      <c r="A17" t="s">
        <v>48</v>
      </c>
      <c r="B17">
        <v>0</v>
      </c>
      <c r="W17" t="s">
        <v>140</v>
      </c>
    </row>
    <row r="18" spans="1:23" x14ac:dyDescent="0.25">
      <c r="A18" t="s">
        <v>49</v>
      </c>
      <c r="B18">
        <v>0</v>
      </c>
      <c r="W18" t="s">
        <v>78</v>
      </c>
    </row>
    <row r="19" spans="1:23" x14ac:dyDescent="0.25">
      <c r="A19" t="s">
        <v>50</v>
      </c>
      <c r="B19">
        <v>0</v>
      </c>
      <c r="W19" t="s">
        <v>86</v>
      </c>
    </row>
    <row r="20" spans="1:23" x14ac:dyDescent="0.25">
      <c r="A20" t="s">
        <v>51</v>
      </c>
      <c r="B20">
        <v>0</v>
      </c>
      <c r="W20" t="s">
        <v>87</v>
      </c>
    </row>
    <row r="21" spans="1:23" x14ac:dyDescent="0.25">
      <c r="A21" t="s">
        <v>9</v>
      </c>
      <c r="B21">
        <v>7</v>
      </c>
      <c r="W21" t="s">
        <v>141</v>
      </c>
    </row>
    <row r="22" spans="1:23" x14ac:dyDescent="0.25">
      <c r="A22" t="s">
        <v>10</v>
      </c>
      <c r="B22">
        <v>5</v>
      </c>
      <c r="W22" t="s">
        <v>144</v>
      </c>
    </row>
    <row r="23" spans="1:23" x14ac:dyDescent="0.25">
      <c r="A23" t="s">
        <v>11</v>
      </c>
      <c r="B23">
        <v>4</v>
      </c>
      <c r="W23" t="s">
        <v>92</v>
      </c>
    </row>
    <row r="24" spans="1:23" x14ac:dyDescent="0.25">
      <c r="A24" t="s">
        <v>12</v>
      </c>
      <c r="B24">
        <v>3</v>
      </c>
      <c r="W24" t="s">
        <v>116</v>
      </c>
    </row>
    <row r="25" spans="1:23" x14ac:dyDescent="0.25">
      <c r="A25" t="s">
        <v>13</v>
      </c>
      <c r="B25">
        <v>2</v>
      </c>
      <c r="W25" t="s">
        <v>138</v>
      </c>
    </row>
    <row r="26" spans="1:23" x14ac:dyDescent="0.25">
      <c r="A26" t="s">
        <v>14</v>
      </c>
      <c r="B26">
        <v>1</v>
      </c>
    </row>
    <row r="27" spans="1:23" x14ac:dyDescent="0.25">
      <c r="A27" t="s">
        <v>52</v>
      </c>
      <c r="B27">
        <v>0</v>
      </c>
    </row>
    <row r="28" spans="1:23" x14ac:dyDescent="0.25">
      <c r="A28" t="s">
        <v>53</v>
      </c>
      <c r="B28">
        <v>0</v>
      </c>
    </row>
    <row r="29" spans="1:23" x14ac:dyDescent="0.25">
      <c r="A29" t="s">
        <v>54</v>
      </c>
      <c r="B29">
        <v>0</v>
      </c>
    </row>
    <row r="30" spans="1:23" x14ac:dyDescent="0.25">
      <c r="A30" t="s">
        <v>55</v>
      </c>
      <c r="B30">
        <v>0</v>
      </c>
    </row>
    <row r="31" spans="1:23" x14ac:dyDescent="0.25">
      <c r="A31" t="s">
        <v>31</v>
      </c>
      <c r="B31">
        <v>7</v>
      </c>
    </row>
    <row r="32" spans="1:23" x14ac:dyDescent="0.25">
      <c r="A32" t="s">
        <v>32</v>
      </c>
      <c r="B32">
        <v>5</v>
      </c>
    </row>
    <row r="33" spans="1:2" x14ac:dyDescent="0.25">
      <c r="A33" t="s">
        <v>33</v>
      </c>
      <c r="B33">
        <v>4</v>
      </c>
    </row>
    <row r="34" spans="1:2" x14ac:dyDescent="0.25">
      <c r="A34" t="s">
        <v>34</v>
      </c>
      <c r="B34">
        <v>3</v>
      </c>
    </row>
    <row r="35" spans="1:2" x14ac:dyDescent="0.25">
      <c r="A35" t="s">
        <v>35</v>
      </c>
      <c r="B35">
        <v>2</v>
      </c>
    </row>
    <row r="36" spans="1:2" x14ac:dyDescent="0.25">
      <c r="A36" t="s">
        <v>36</v>
      </c>
      <c r="B36">
        <v>1</v>
      </c>
    </row>
    <row r="37" spans="1:2" x14ac:dyDescent="0.25">
      <c r="A37" t="s">
        <v>56</v>
      </c>
      <c r="B37">
        <v>0</v>
      </c>
    </row>
    <row r="38" spans="1:2" x14ac:dyDescent="0.25">
      <c r="A38" t="s">
        <v>57</v>
      </c>
      <c r="B38">
        <v>0</v>
      </c>
    </row>
    <row r="39" spans="1:2" x14ac:dyDescent="0.25">
      <c r="A39" t="s">
        <v>58</v>
      </c>
      <c r="B39">
        <v>0</v>
      </c>
    </row>
    <row r="40" spans="1:2" x14ac:dyDescent="0.25">
      <c r="A40" t="s">
        <v>59</v>
      </c>
      <c r="B40">
        <v>0</v>
      </c>
    </row>
    <row r="41" spans="1:2" x14ac:dyDescent="0.25">
      <c r="A41" t="s">
        <v>37</v>
      </c>
      <c r="B41">
        <v>7</v>
      </c>
    </row>
    <row r="42" spans="1:2" x14ac:dyDescent="0.25">
      <c r="A42" t="s">
        <v>38</v>
      </c>
      <c r="B42">
        <v>5</v>
      </c>
    </row>
    <row r="43" spans="1:2" x14ac:dyDescent="0.25">
      <c r="A43" t="s">
        <v>39</v>
      </c>
      <c r="B43">
        <v>4</v>
      </c>
    </row>
    <row r="44" spans="1:2" x14ac:dyDescent="0.25">
      <c r="A44" t="s">
        <v>40</v>
      </c>
      <c r="B44">
        <v>3</v>
      </c>
    </row>
    <row r="45" spans="1:2" x14ac:dyDescent="0.25">
      <c r="A45" t="s">
        <v>41</v>
      </c>
      <c r="B45">
        <v>2</v>
      </c>
    </row>
    <row r="46" spans="1:2" x14ac:dyDescent="0.25">
      <c r="A46" t="s">
        <v>42</v>
      </c>
      <c r="B46">
        <v>1</v>
      </c>
    </row>
    <row r="47" spans="1:2" x14ac:dyDescent="0.25">
      <c r="A47" t="s">
        <v>60</v>
      </c>
      <c r="B47">
        <v>0</v>
      </c>
    </row>
    <row r="48" spans="1:2" x14ac:dyDescent="0.25">
      <c r="A48" t="s">
        <v>61</v>
      </c>
      <c r="B48">
        <v>0</v>
      </c>
    </row>
    <row r="49" spans="1:2" x14ac:dyDescent="0.25">
      <c r="A49" t="s">
        <v>62</v>
      </c>
      <c r="B49">
        <v>0</v>
      </c>
    </row>
    <row r="50" spans="1:2" x14ac:dyDescent="0.25">
      <c r="A50" t="s">
        <v>63</v>
      </c>
      <c r="B50">
        <v>0</v>
      </c>
    </row>
    <row r="51" spans="1:2" x14ac:dyDescent="0.25">
      <c r="A51" t="s">
        <v>96</v>
      </c>
      <c r="B51">
        <v>7</v>
      </c>
    </row>
    <row r="52" spans="1:2" x14ac:dyDescent="0.25">
      <c r="A52" t="s">
        <v>97</v>
      </c>
      <c r="B52">
        <v>5</v>
      </c>
    </row>
    <row r="53" spans="1:2" x14ac:dyDescent="0.25">
      <c r="A53" t="s">
        <v>98</v>
      </c>
      <c r="B53">
        <v>4</v>
      </c>
    </row>
    <row r="54" spans="1:2" x14ac:dyDescent="0.25">
      <c r="A54" t="s">
        <v>99</v>
      </c>
      <c r="B54">
        <v>3</v>
      </c>
    </row>
    <row r="55" spans="1:2" x14ac:dyDescent="0.25">
      <c r="A55" t="s">
        <v>100</v>
      </c>
      <c r="B55">
        <v>2</v>
      </c>
    </row>
    <row r="56" spans="1:2" x14ac:dyDescent="0.25">
      <c r="A56" t="s">
        <v>101</v>
      </c>
      <c r="B56">
        <v>1</v>
      </c>
    </row>
    <row r="57" spans="1:2" x14ac:dyDescent="0.25">
      <c r="A57" t="s">
        <v>102</v>
      </c>
      <c r="B57">
        <v>0</v>
      </c>
    </row>
    <row r="58" spans="1:2" x14ac:dyDescent="0.25">
      <c r="A58" t="s">
        <v>103</v>
      </c>
      <c r="B58">
        <v>0</v>
      </c>
    </row>
    <row r="59" spans="1:2" x14ac:dyDescent="0.25">
      <c r="A59" t="s">
        <v>104</v>
      </c>
      <c r="B59">
        <v>0</v>
      </c>
    </row>
    <row r="60" spans="1:2" x14ac:dyDescent="0.25">
      <c r="A60" t="s">
        <v>105</v>
      </c>
      <c r="B60">
        <v>0</v>
      </c>
    </row>
    <row r="61" spans="1:2" x14ac:dyDescent="0.25">
      <c r="A61" t="s">
        <v>106</v>
      </c>
      <c r="B61">
        <v>17</v>
      </c>
    </row>
    <row r="62" spans="1:2" x14ac:dyDescent="0.25">
      <c r="A62" t="s">
        <v>107</v>
      </c>
      <c r="B62">
        <v>14</v>
      </c>
    </row>
    <row r="63" spans="1:2" x14ac:dyDescent="0.25">
      <c r="A63" t="s">
        <v>108</v>
      </c>
      <c r="B63">
        <v>12</v>
      </c>
    </row>
    <row r="64" spans="1:2" x14ac:dyDescent="0.25">
      <c r="A64" t="s">
        <v>109</v>
      </c>
      <c r="B64">
        <v>10</v>
      </c>
    </row>
    <row r="65" spans="1:2" x14ac:dyDescent="0.25">
      <c r="A65" t="s">
        <v>110</v>
      </c>
      <c r="B65">
        <v>9</v>
      </c>
    </row>
    <row r="66" spans="1:2" x14ac:dyDescent="0.25">
      <c r="A66" t="s">
        <v>111</v>
      </c>
      <c r="B66">
        <v>8</v>
      </c>
    </row>
    <row r="67" spans="1:2" x14ac:dyDescent="0.25">
      <c r="A67" t="s">
        <v>112</v>
      </c>
      <c r="B67">
        <v>7</v>
      </c>
    </row>
    <row r="68" spans="1:2" x14ac:dyDescent="0.25">
      <c r="A68" t="s">
        <v>113</v>
      </c>
      <c r="B68">
        <v>6</v>
      </c>
    </row>
    <row r="69" spans="1:2" x14ac:dyDescent="0.25">
      <c r="A69" t="s">
        <v>114</v>
      </c>
      <c r="B69">
        <v>5</v>
      </c>
    </row>
    <row r="70" spans="1:2" x14ac:dyDescent="0.25">
      <c r="A70" t="s">
        <v>115</v>
      </c>
      <c r="B70">
        <v>4</v>
      </c>
    </row>
    <row r="71" spans="1:2" x14ac:dyDescent="0.25">
      <c r="A71" t="s">
        <v>117</v>
      </c>
      <c r="B71">
        <v>17</v>
      </c>
    </row>
    <row r="72" spans="1:2" x14ac:dyDescent="0.25">
      <c r="A72" t="s">
        <v>118</v>
      </c>
      <c r="B72">
        <v>14</v>
      </c>
    </row>
    <row r="73" spans="1:2" x14ac:dyDescent="0.25">
      <c r="A73" t="s">
        <v>119</v>
      </c>
      <c r="B73">
        <v>12</v>
      </c>
    </row>
    <row r="74" spans="1:2" x14ac:dyDescent="0.25">
      <c r="A74" t="s">
        <v>120</v>
      </c>
      <c r="B74">
        <v>10</v>
      </c>
    </row>
    <row r="75" spans="1:2" x14ac:dyDescent="0.25">
      <c r="A75" t="s">
        <v>121</v>
      </c>
      <c r="B75">
        <v>9</v>
      </c>
    </row>
    <row r="76" spans="1:2" x14ac:dyDescent="0.25">
      <c r="A76" t="s">
        <v>122</v>
      </c>
      <c r="B76">
        <v>8</v>
      </c>
    </row>
    <row r="77" spans="1:2" x14ac:dyDescent="0.25">
      <c r="A77" t="s">
        <v>123</v>
      </c>
      <c r="B77">
        <v>7</v>
      </c>
    </row>
    <row r="78" spans="1:2" x14ac:dyDescent="0.25">
      <c r="A78" t="s">
        <v>124</v>
      </c>
      <c r="B78">
        <v>6</v>
      </c>
    </row>
    <row r="79" spans="1:2" x14ac:dyDescent="0.25">
      <c r="A79" t="s">
        <v>125</v>
      </c>
      <c r="B79">
        <v>5</v>
      </c>
    </row>
    <row r="80" spans="1:2" x14ac:dyDescent="0.25">
      <c r="A80" t="s">
        <v>126</v>
      </c>
      <c r="B80">
        <v>4</v>
      </c>
    </row>
    <row r="81" spans="1:2" x14ac:dyDescent="0.25">
      <c r="A81" t="s">
        <v>128</v>
      </c>
      <c r="B81">
        <v>7</v>
      </c>
    </row>
    <row r="82" spans="1:2" x14ac:dyDescent="0.25">
      <c r="A82" t="s">
        <v>129</v>
      </c>
      <c r="B82">
        <v>5</v>
      </c>
    </row>
    <row r="83" spans="1:2" x14ac:dyDescent="0.25">
      <c r="A83" t="s">
        <v>130</v>
      </c>
      <c r="B83">
        <v>4</v>
      </c>
    </row>
    <row r="84" spans="1:2" x14ac:dyDescent="0.25">
      <c r="A84" t="s">
        <v>131</v>
      </c>
      <c r="B84">
        <v>3</v>
      </c>
    </row>
    <row r="85" spans="1:2" x14ac:dyDescent="0.25">
      <c r="A85" t="s">
        <v>132</v>
      </c>
      <c r="B85">
        <v>2</v>
      </c>
    </row>
    <row r="86" spans="1:2" x14ac:dyDescent="0.25">
      <c r="A86" t="s">
        <v>133</v>
      </c>
      <c r="B86">
        <v>1</v>
      </c>
    </row>
    <row r="87" spans="1:2" x14ac:dyDescent="0.25">
      <c r="A87" t="s">
        <v>134</v>
      </c>
      <c r="B87">
        <v>0</v>
      </c>
    </row>
    <row r="88" spans="1:2" x14ac:dyDescent="0.25">
      <c r="A88" t="s">
        <v>135</v>
      </c>
      <c r="B88">
        <v>0</v>
      </c>
    </row>
    <row r="89" spans="1:2" x14ac:dyDescent="0.25">
      <c r="A89" t="s">
        <v>136</v>
      </c>
      <c r="B89">
        <v>0</v>
      </c>
    </row>
    <row r="90" spans="1:2" x14ac:dyDescent="0.25">
      <c r="A90" t="s">
        <v>137</v>
      </c>
      <c r="B90">
        <v>0</v>
      </c>
    </row>
  </sheetData>
  <sheetProtection algorithmName="SHA-512" hashValue="piqfPyYOXs1G+xqzBJ15eP880jPZBHVFjk+N4l2JM2ueJnnSA/iB/c2TRkFoNyb+S6ONsnr8z0RWkz6jCVut/w==" saltValue="FUr4VVPOlun43YsWMC4W+g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Sorrend</vt:lpstr>
      <vt:lpstr>Versenyek</vt:lpstr>
      <vt:lpstr>Premissza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Solara</dc:creator>
  <cp:lastModifiedBy>Bálint</cp:lastModifiedBy>
  <dcterms:created xsi:type="dcterms:W3CDTF">2014-01-29T13:45:43Z</dcterms:created>
  <dcterms:modified xsi:type="dcterms:W3CDTF">2018-02-15T08:04:12Z</dcterms:modified>
</cp:coreProperties>
</file>