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8300" yWindow="1200" windowWidth="22480" windowHeight="17340" tabRatio="500" activeTab="2"/>
  </bookViews>
  <sheets>
    <sheet name="Terv" sheetId="1" r:id="rId1"/>
    <sheet name="Alapadatok" sheetId="2" r:id="rId2"/>
    <sheet name="Éves összefoglaló" sheetId="3" r:id="rId3"/>
    <sheet name="2016-2017 Szakmai Terv " sheetId="4" r:id="rId4"/>
    <sheet name="2017-2018 Szakmai Terv " sheetId="5" r:id="rId5"/>
    <sheet name="2018-2019 Szakmai Terv  " sheetId="6" r:id="rId6"/>
    <sheet name="Szponzorációs csomag" sheetId="7" r:id="rId7"/>
  </sheets>
  <definedNames/>
  <calcPr fullCalcOnLoad="1"/>
</workbook>
</file>

<file path=xl/sharedStrings.xml><?xml version="1.0" encoding="utf-8"?>
<sst xmlns="http://schemas.openxmlformats.org/spreadsheetml/2006/main" count="408" uniqueCount="209">
  <si>
    <t>Edzőtábor</t>
  </si>
  <si>
    <t>Versenyek</t>
  </si>
  <si>
    <t>Szeptember</t>
  </si>
  <si>
    <t>Október</t>
  </si>
  <si>
    <t>November</t>
  </si>
  <si>
    <t>December</t>
  </si>
  <si>
    <t>UTE Kupa</t>
  </si>
  <si>
    <t>MK</t>
  </si>
  <si>
    <t>Január</t>
  </si>
  <si>
    <t>Február</t>
  </si>
  <si>
    <t>Március</t>
  </si>
  <si>
    <t>Április</t>
  </si>
  <si>
    <t>Május</t>
  </si>
  <si>
    <t>OCSB</t>
  </si>
  <si>
    <t>Évnyitó FTC Kupa</t>
  </si>
  <si>
    <t>Erőnlét</t>
  </si>
  <si>
    <t>Lány jégen 2 óra</t>
  </si>
  <si>
    <t>Fiú jégen 2 óra</t>
  </si>
  <si>
    <t>Lány Taktika</t>
  </si>
  <si>
    <t>Fiú Taktika</t>
  </si>
  <si>
    <t>Lány jégen 1 óra</t>
  </si>
  <si>
    <t>Fiú jégen 1 óra</t>
  </si>
  <si>
    <t>Lány edzőmeccs</t>
  </si>
  <si>
    <t>Hétvégi összetartás</t>
  </si>
  <si>
    <t>Fiú edzőmeccs</t>
  </si>
  <si>
    <t>Összesen</t>
  </si>
  <si>
    <t>csapat létszám</t>
  </si>
  <si>
    <t>utazás/fő</t>
  </si>
  <si>
    <t>szállás/fő</t>
  </si>
  <si>
    <t>ellátás/fő</t>
  </si>
  <si>
    <t>összesen / fő</t>
  </si>
  <si>
    <t>Teljes költség</t>
  </si>
  <si>
    <t>csapat</t>
  </si>
  <si>
    <t>Pályabérleti díj kedvezményes árakkal (óra/pálya 11-18 óra között)</t>
  </si>
  <si>
    <t>SSC Pályabérlet költsége</t>
  </si>
  <si>
    <t>Pályabérlet értéke</t>
  </si>
  <si>
    <t>SSC alap áron</t>
  </si>
  <si>
    <t>Összes Verseny</t>
  </si>
  <si>
    <t>Évzáró Kupa</t>
  </si>
  <si>
    <t>Edzés alkalom</t>
  </si>
  <si>
    <t>Felszerelés</t>
  </si>
  <si>
    <t>Siket VB Részvételi költség</t>
  </si>
  <si>
    <t>Bevételek</t>
  </si>
  <si>
    <t>Egyenleg</t>
  </si>
  <si>
    <t>Seprűfej</t>
  </si>
  <si>
    <t>Nevezési díj</t>
  </si>
  <si>
    <r>
      <rPr>
        <u val="single"/>
        <sz val="11"/>
        <color indexed="8"/>
        <rFont val="Calibri"/>
        <family val="2"/>
      </rPr>
      <t>Pályabérleti díj alap ára: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12000.-</t>
    </r>
    <r>
      <rPr>
        <sz val="11"/>
        <color indexed="8"/>
        <rFont val="Calibri"/>
        <family val="2"/>
      </rPr>
      <t xml:space="preserve"> / óra / pálya</t>
    </r>
  </si>
  <si>
    <r>
      <rPr>
        <u val="single"/>
        <sz val="11"/>
        <color indexed="8"/>
        <rFont val="Calibri"/>
        <family val="2"/>
      </rPr>
      <t>Pályabérlet:</t>
    </r>
    <r>
      <rPr>
        <sz val="11"/>
        <color indexed="8"/>
        <rFont val="Calibri"/>
        <family val="2"/>
      </rPr>
      <t xml:space="preserve"> 240000.- (felhasználás: </t>
    </r>
    <r>
      <rPr>
        <b/>
        <sz val="11"/>
        <color indexed="8"/>
        <rFont val="Calibri"/>
        <family val="2"/>
      </rPr>
      <t>300000.-</t>
    </r>
    <r>
      <rPr>
        <sz val="11"/>
        <color indexed="8"/>
        <rFont val="Calibri"/>
        <family val="2"/>
      </rPr>
      <t>)</t>
    </r>
  </si>
  <si>
    <r>
      <rPr>
        <u val="single"/>
        <sz val="11"/>
        <color indexed="8"/>
        <rFont val="Calibri"/>
        <family val="2"/>
      </rPr>
      <t xml:space="preserve">Pályabérleti díj kedvezményes árakkal </t>
    </r>
    <r>
      <rPr>
        <b/>
        <u val="single"/>
        <sz val="11"/>
        <color indexed="8"/>
        <rFont val="Calibri"/>
        <family val="2"/>
      </rPr>
      <t>hétvégén: (óra/pálya)</t>
    </r>
    <r>
      <rPr>
        <b/>
        <sz val="11"/>
        <color indexed="8"/>
        <rFont val="Calibri"/>
        <family val="2"/>
      </rPr>
      <t xml:space="preserve"> </t>
    </r>
  </si>
  <si>
    <t>Siket Curling - Általános éves költségvetés</t>
  </si>
  <si>
    <t>Általános éves szakmai terv részletes</t>
  </si>
  <si>
    <t>EB/VB Terv</t>
  </si>
  <si>
    <t xml:space="preserve">EB/VB/Siketlimpia program </t>
  </si>
  <si>
    <t>Költségterv</t>
  </si>
  <si>
    <t>Névadó támogató</t>
  </si>
  <si>
    <r>
      <t>-</t>
    </r>
    <r>
      <rPr>
        <sz val="6"/>
        <rFont val="Times New Roman"/>
        <family val="0"/>
      </rPr>
      <t xml:space="preserve">          </t>
    </r>
    <r>
      <rPr>
        <sz val="11"/>
        <rFont val="Calibri"/>
        <family val="2"/>
      </rPr>
      <t>Csapatnévbe bekerül (például SSC-Telekom Nők)</t>
    </r>
  </si>
  <si>
    <r>
      <t>-</t>
    </r>
    <r>
      <rPr>
        <sz val="6"/>
        <rFont val="Times New Roman"/>
        <family val="0"/>
      </rPr>
      <t xml:space="preserve">          </t>
    </r>
    <r>
      <rPr>
        <sz val="11"/>
        <rFont val="Calibri"/>
        <family val="2"/>
      </rPr>
      <t>Kiemelt megjelenés mezen, minden webes kommunikációban</t>
    </r>
  </si>
  <si>
    <r>
      <t>-</t>
    </r>
    <r>
      <rPr>
        <sz val="6"/>
        <rFont val="Times New Roman"/>
        <family val="0"/>
      </rPr>
      <t xml:space="preserve">          </t>
    </r>
    <r>
      <rPr>
        <sz val="11"/>
        <rFont val="Calibri"/>
        <family val="2"/>
      </rPr>
      <t>Évente 1 alkalommal a támogató számára curling bemutató esemény (16 főnek 3 órás)</t>
    </r>
  </si>
  <si>
    <r>
      <t>-</t>
    </r>
    <r>
      <rPr>
        <sz val="6"/>
        <rFont val="Times New Roman"/>
        <family val="0"/>
      </rPr>
      <t xml:space="preserve">          </t>
    </r>
    <r>
      <rPr>
        <sz val="11"/>
        <rFont val="Calibri"/>
        <family val="2"/>
      </rPr>
      <t>Meglátogatjuk a cég CSR rendezvényét és beszámolunk az eredményekről</t>
    </r>
  </si>
  <si>
    <t>Kiemelt támogató</t>
  </si>
  <si>
    <r>
      <t>-</t>
    </r>
    <r>
      <rPr>
        <sz val="6"/>
        <rFont val="Times New Roman"/>
        <family val="0"/>
      </rPr>
      <t xml:space="preserve">          </t>
    </r>
    <r>
      <rPr>
        <sz val="11"/>
        <rFont val="Calibri"/>
        <family val="2"/>
      </rPr>
      <t>Megjelenés mezen, minden webes kommunikációban</t>
    </r>
  </si>
  <si>
    <r>
      <t>-</t>
    </r>
    <r>
      <rPr>
        <sz val="6"/>
        <rFont val="Times New Roman"/>
        <family val="0"/>
      </rPr>
      <t xml:space="preserve">          </t>
    </r>
    <r>
      <rPr>
        <sz val="11"/>
        <rFont val="Calibri"/>
        <family val="2"/>
      </rPr>
      <t>Évente 1 alkalommal a támogató számára curling bemutató esemény (8 főnek 3 órás)</t>
    </r>
  </si>
  <si>
    <t>Támogató</t>
  </si>
  <si>
    <t>Szponzorációs csomag - CSR Programban</t>
  </si>
  <si>
    <t>Évente</t>
  </si>
  <si>
    <t xml:space="preserve">3 évre </t>
  </si>
  <si>
    <t>Sonrisa Informatikai Kft</t>
  </si>
  <si>
    <t>XY</t>
  </si>
  <si>
    <t>Női és Férfi csapat közösen</t>
  </si>
  <si>
    <t>Magyar Curling Szövetség</t>
  </si>
  <si>
    <t>SSC</t>
  </si>
  <si>
    <t>Éves terv mindösszesen</t>
  </si>
  <si>
    <t>Szeptember-Május</t>
  </si>
  <si>
    <t>Fiú</t>
  </si>
  <si>
    <t>2016-2017</t>
  </si>
  <si>
    <t>2017-2018</t>
  </si>
  <si>
    <t>2018-2019</t>
  </si>
  <si>
    <t>Befizetés</t>
  </si>
  <si>
    <t>Áthozat</t>
  </si>
  <si>
    <t>Lány</t>
  </si>
  <si>
    <t>Sportági Támogatások</t>
  </si>
  <si>
    <t>óra</t>
  </si>
  <si>
    <t>ÉVES TERV</t>
  </si>
  <si>
    <t>2017. év</t>
  </si>
  <si>
    <t>SSC Férfi és Női csapatai számára</t>
  </si>
  <si>
    <r>
      <rPr>
        <b/>
        <u val="single"/>
        <sz val="11"/>
        <color indexed="8"/>
        <rFont val="Times New Roman"/>
        <family val="1"/>
      </rPr>
      <t>I. Hosszútávú</t>
    </r>
    <r>
      <rPr>
        <sz val="11"/>
        <color indexed="8"/>
        <rFont val="Times New Roman"/>
        <family val="1"/>
      </rPr>
      <t xml:space="preserve"> célunk a 2019-ben megrendezésre kerülő </t>
    </r>
    <r>
      <rPr>
        <b/>
        <sz val="11"/>
        <color indexed="8"/>
        <rFont val="Times New Roman"/>
        <family val="1"/>
      </rPr>
      <t>Siket Olimpián dobogós helyezés</t>
    </r>
    <r>
      <rPr>
        <sz val="11"/>
        <color indexed="8"/>
        <rFont val="Times New Roman"/>
        <family val="1"/>
      </rPr>
      <t xml:space="preserve"> elérése mindkét nemben.</t>
    </r>
  </si>
  <si>
    <t>-</t>
  </si>
  <si>
    <t>A játékosok technikai szintjének stabil alapokra helyezése, csapategység, kommunikáció, taktikai repertoár fejlesztése.</t>
  </si>
  <si>
    <t>A csapatok sportéletének megszervezése, amely alkalmassá teszi a játékosokat az eredményes olimpiai szereplésre.</t>
  </si>
  <si>
    <t>III. Vállalások:</t>
  </si>
  <si>
    <t>A játékosok vállalják a megbeszélt anyagi hozzájárulás folyamatos és rendszeres teljesítését.</t>
  </si>
  <si>
    <t>Minden játékos az edzővel egyeztetve, egyénre szabottan gondoskodik saját fizikai állapotának fejlesztéséről.</t>
  </si>
  <si>
    <t>Az elvégzett munkáról folyamatosan beszámol a játékos az edző felé.</t>
  </si>
  <si>
    <t>Minden játékos a naptárban szereplő edzéseken rendszeresen megjelenik, hiányzás esetén a kieső munkát az edzővel</t>
  </si>
  <si>
    <t>egyeztetett módon pótolja.</t>
  </si>
  <si>
    <t>Csapatok</t>
  </si>
  <si>
    <t>SSC Fiúk</t>
  </si>
  <si>
    <t>Bajusz József</t>
  </si>
  <si>
    <t>Flank Gyula</t>
  </si>
  <si>
    <t>szkip (csapatvezető)</t>
  </si>
  <si>
    <t>Kiss Gyula</t>
  </si>
  <si>
    <t>Kiss Péter</t>
  </si>
  <si>
    <t>Varkoly Zoltán</t>
  </si>
  <si>
    <t>edző</t>
  </si>
  <si>
    <t>Miklós Nándor</t>
  </si>
  <si>
    <t>SSC Nők</t>
  </si>
  <si>
    <t>Bajuszné Pintér Zsuzsanna</t>
  </si>
  <si>
    <t>Kiss Anett</t>
  </si>
  <si>
    <t>Kiss Gyuláné</t>
  </si>
  <si>
    <t>Tanító Dorottya</t>
  </si>
  <si>
    <t>Tüskéné Borszéki Erika</t>
  </si>
  <si>
    <t>SSC Curling csapatunknak:</t>
  </si>
  <si>
    <t>mellékletek:</t>
  </si>
  <si>
    <t>Alapadatok</t>
  </si>
  <si>
    <t>Készítette: Miklós Nándor szakmai vezető</t>
  </si>
  <si>
    <t>ALAPADATOK</t>
  </si>
  <si>
    <t>Csapatnév</t>
  </si>
  <si>
    <t>SSC női csapat</t>
  </si>
  <si>
    <t>Szezon</t>
  </si>
  <si>
    <t>A csapat távlati célja</t>
  </si>
  <si>
    <r>
      <t xml:space="preserve">A </t>
    </r>
    <r>
      <rPr>
        <b/>
        <sz val="11"/>
        <rFont val="Calibri"/>
        <family val="2"/>
      </rPr>
      <t>2019-ben</t>
    </r>
    <r>
      <rPr>
        <sz val="11"/>
        <rFont val="Calibri"/>
        <family val="2"/>
      </rPr>
      <t xml:space="preserve"> megrendezésre kerülő</t>
    </r>
    <r>
      <rPr>
        <b/>
        <sz val="11"/>
        <rFont val="Calibri"/>
        <family val="2"/>
      </rPr>
      <t xml:space="preserve"> Siket Olimpián dobogós helyezés</t>
    </r>
    <r>
      <rPr>
        <sz val="11"/>
        <rFont val="Calibri"/>
        <family val="2"/>
      </rPr>
      <t xml:space="preserve"> elérése.</t>
    </r>
  </si>
  <si>
    <r>
      <rPr>
        <b/>
        <sz val="11"/>
        <color indexed="8"/>
        <rFont val="Calibri"/>
        <family val="2"/>
      </rPr>
      <t>A 2018-as Siketek EB-n dobogós helyezés</t>
    </r>
    <r>
      <rPr>
        <sz val="11"/>
        <color indexed="8"/>
        <rFont val="Calibri"/>
        <family val="2"/>
      </rPr>
      <t xml:space="preserve"> elérése.</t>
    </r>
  </si>
  <si>
    <t>A csapat célja 2017-2018-ban</t>
  </si>
  <si>
    <t>A csapat sportéletének megszervezése, amely alkalmassá teszi a játékosokat az eredményes olimpiai szereplésre.</t>
  </si>
  <si>
    <t>Játékosok</t>
  </si>
  <si>
    <t>Név</t>
  </si>
  <si>
    <t>s/vs</t>
  </si>
  <si>
    <t>Életkor</t>
  </si>
  <si>
    <t>curlinges éveinek száma</t>
  </si>
  <si>
    <t>kéz</t>
  </si>
  <si>
    <t>Erősségek</t>
  </si>
  <si>
    <t>Fejlesztendő területek</t>
  </si>
  <si>
    <t>Fourth</t>
  </si>
  <si>
    <t>s</t>
  </si>
  <si>
    <t>j</t>
  </si>
  <si>
    <t>stabil technika, elhivatottság</t>
  </si>
  <si>
    <t>kommunikáció, irányítás, csapatösszefogás</t>
  </si>
  <si>
    <t>Third</t>
  </si>
  <si>
    <t>b</t>
  </si>
  <si>
    <t>stabil, kiszámítható játékos, akarat</t>
  </si>
  <si>
    <t>technika, önbizalom</t>
  </si>
  <si>
    <t>Second</t>
  </si>
  <si>
    <t>akarat, együttműködés</t>
  </si>
  <si>
    <t>technika</t>
  </si>
  <si>
    <t>Lead</t>
  </si>
  <si>
    <t>vs</t>
  </si>
  <si>
    <t>technika, akarat</t>
  </si>
  <si>
    <t>együttműködés, önbizalom</t>
  </si>
  <si>
    <t>Csere</t>
  </si>
  <si>
    <t>akarat</t>
  </si>
  <si>
    <t>technika, együttműködés</t>
  </si>
  <si>
    <t>Tartalék</t>
  </si>
  <si>
    <t>Edzők, segítők</t>
  </si>
  <si>
    <t>Szerep, feladat</t>
  </si>
  <si>
    <t>Edző 1</t>
  </si>
  <si>
    <t>Felkészülési terv levezénylése, napi edzések támogatása, támogatás a versenyek közben</t>
  </si>
  <si>
    <t>Edző 2</t>
  </si>
  <si>
    <t>Szakmai vezető</t>
  </si>
  <si>
    <t>Csapat menedzselése, csapat fejlődésének elősegítése</t>
  </si>
  <si>
    <t>Erőnléti edző</t>
  </si>
  <si>
    <t>Gyúró</t>
  </si>
  <si>
    <t>Pszichológus</t>
  </si>
  <si>
    <t>Adminisztratív segítő</t>
  </si>
  <si>
    <t>Edzésekkel, versenyekkel utazásokkal kapcsolatos ügyintézés, pénzügyi menedzser</t>
  </si>
  <si>
    <t>Kapcsolattartó (MCSZ, MPB, HSSZ)</t>
  </si>
  <si>
    <t>Hivatalos ügyintézés</t>
  </si>
  <si>
    <t>SSC férfi csapat</t>
  </si>
  <si>
    <t>kiváló játékos, elhivatottság, akarat</t>
  </si>
  <si>
    <t>kommunikáció</t>
  </si>
  <si>
    <t>türelem, kommunikáció</t>
  </si>
  <si>
    <t xml:space="preserve"> társai motiválása, türelem</t>
  </si>
  <si>
    <t>együttműködés, akarat</t>
  </si>
  <si>
    <t>technika, elhivatottság</t>
  </si>
  <si>
    <t>együttműködés</t>
  </si>
  <si>
    <t>technika, elhivatottság, türelem, önbizalom</t>
  </si>
  <si>
    <t>Éves összefoglaló</t>
  </si>
  <si>
    <t>2016-2017 Szakmai Terv</t>
  </si>
  <si>
    <t>Szponzorációs csomag</t>
  </si>
  <si>
    <t>?</t>
  </si>
  <si>
    <t>Siket EB Részvételi költség</t>
  </si>
  <si>
    <t>SiketLimpia Részvételi költség</t>
  </si>
  <si>
    <r>
      <t xml:space="preserve">2017-2018-as szezonban a magyar bajnokságban a </t>
    </r>
    <r>
      <rPr>
        <b/>
        <sz val="11"/>
        <color indexed="8"/>
        <rFont val="Times New Roman"/>
        <family val="1"/>
      </rPr>
      <t>Nőknél megerősíteni az "A" osztályos helyet.</t>
    </r>
  </si>
  <si>
    <r>
      <t xml:space="preserve">2017-2018-as szezonban a magyar bajnokságban a </t>
    </r>
    <r>
      <rPr>
        <b/>
        <sz val="11"/>
        <color indexed="8"/>
        <rFont val="Times New Roman"/>
        <family val="1"/>
      </rPr>
      <t>Fiúknál a "B" osztályból felkerülni az "A" osztályba.</t>
    </r>
  </si>
  <si>
    <t>2017-es Siket VB legjobb 6 csapata közé kerülni</t>
  </si>
  <si>
    <t>2018-es Siket EB legjobb 4 csapata közé kerülni</t>
  </si>
  <si>
    <t>siket utánpótlás megszervezése, jelentkezők vannak, az MCSZ is segíti a kezdeményezést</t>
  </si>
  <si>
    <t>Seprűszett</t>
  </si>
  <si>
    <t>Seprű fej</t>
  </si>
  <si>
    <t>Svájc - Schaffhausen</t>
  </si>
  <si>
    <t>repülő/fő</t>
  </si>
  <si>
    <r>
      <rPr>
        <u val="single"/>
        <sz val="11"/>
        <color indexed="8"/>
        <rFont val="Calibri"/>
        <family val="2"/>
      </rPr>
      <t>Pályabérlet:</t>
    </r>
    <r>
      <rPr>
        <sz val="11"/>
        <color indexed="8"/>
        <rFont val="Calibri"/>
        <family val="2"/>
      </rPr>
      <t xml:space="preserve"> 240000.-</t>
    </r>
  </si>
  <si>
    <r>
      <rPr>
        <u val="single"/>
        <sz val="11"/>
        <color indexed="8"/>
        <rFont val="Calibri"/>
        <family val="2"/>
      </rPr>
      <t>Pályabérleti díj alap ára: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9500.-</t>
    </r>
    <r>
      <rPr>
        <sz val="11"/>
        <color indexed="8"/>
        <rFont val="Calibri"/>
        <family val="2"/>
      </rPr>
      <t xml:space="preserve"> / óra / pálya</t>
    </r>
  </si>
  <si>
    <t>Férfiak</t>
  </si>
  <si>
    <t>Nők</t>
  </si>
  <si>
    <t>5. hely</t>
  </si>
  <si>
    <t>Fenti célok érdekében a MHSSZ-től 2017-2018-ra igényelt támogatás összege:</t>
  </si>
  <si>
    <t>4.000.000</t>
  </si>
  <si>
    <t>nem gyűlt elég jelentkező</t>
  </si>
  <si>
    <t>Elértük</t>
  </si>
  <si>
    <t>4. hely</t>
  </si>
  <si>
    <r>
      <t xml:space="preserve">2017-2018-as szezonban a magyar bajnokságban </t>
    </r>
    <r>
      <rPr>
        <b/>
        <sz val="11"/>
        <color indexed="8"/>
        <rFont val="Times New Roman"/>
        <family val="1"/>
      </rPr>
      <t>megerősíteni az "A" osztályos helyet.</t>
    </r>
  </si>
  <si>
    <t>Éremszerzés a 2018-es Siket EB-n</t>
  </si>
  <si>
    <t>siketlimpiai felkészülés keretében megerősíteni a csapat játékát, tartós magas színvonalú játékra</t>
  </si>
  <si>
    <t>2017-2018-as céljaink</t>
  </si>
  <si>
    <r>
      <rPr>
        <b/>
        <u val="single"/>
        <sz val="11"/>
        <color indexed="8"/>
        <rFont val="Times New Roman"/>
        <family val="1"/>
      </rPr>
      <t>2016- 2017-es céljaink</t>
    </r>
    <r>
      <rPr>
        <sz val="11"/>
        <color indexed="8"/>
        <rFont val="Times New Roman"/>
        <family val="1"/>
      </rPr>
      <t xml:space="preserve"> (2017 Májusban lezátult a szezonunk):</t>
    </r>
  </si>
  <si>
    <t>2017-2018-es szezonban éremszerzés a magyar "A" bajnokságban</t>
  </si>
  <si>
    <r>
      <t>2017-2018-es szezonban megerősíteni a magyar bajnokságban</t>
    </r>
    <r>
      <rPr>
        <b/>
        <sz val="11"/>
        <color indexed="8"/>
        <rFont val="Calibri"/>
        <family val="2"/>
      </rPr>
      <t xml:space="preserve"> az "A" osztályos helyet</t>
    </r>
  </si>
  <si>
    <r>
      <t xml:space="preserve">A </t>
    </r>
    <r>
      <rPr>
        <b/>
        <sz val="11"/>
        <rFont val="Calibri"/>
        <family val="2"/>
      </rPr>
      <t>2019-es Siket Olimpián a legjobb 4 csapatba kerülni</t>
    </r>
  </si>
  <si>
    <t>MPB/MHSSZ</t>
  </si>
</sst>
</file>

<file path=xl/styles.xml><?xml version="1.0" encoding="utf-8"?>
<styleSheet xmlns="http://schemas.openxmlformats.org/spreadsheetml/2006/main">
  <numFmts count="40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F_t_-;\-* #,##0\ _F_t_-;_-* &quot;-&quot;??\ _F_t_-;_-@_-"/>
    <numFmt numFmtId="181" formatCode="#,##0\ &quot;Ft&quot;"/>
    <numFmt numFmtId="182" formatCode="#,##0\ [$Ft-40E];\-#,##0\ [$Ft-40E]"/>
    <numFmt numFmtId="183" formatCode="_-* #,##0\ [$Ft-40E]_-;\-* #,##0\ [$Ft-40E]_-;_-* &quot;-&quot;??\ [$Ft-40E]_-;_-@_-"/>
    <numFmt numFmtId="184" formatCode="General&quot; hó&quot;"/>
    <numFmt numFmtId="185" formatCode="#,##0\ [$Ft-40E]"/>
    <numFmt numFmtId="186" formatCode="[$-F800]dddd\,\ mmmm\ dd\,\ yyyy"/>
    <numFmt numFmtId="187" formatCode="#,##0\ _F_t"/>
    <numFmt numFmtId="188" formatCode="[$-40E]dddd\ d\ mmmm\ yyyy"/>
    <numFmt numFmtId="189" formatCode="#,##0\ _F\t"/>
    <numFmt numFmtId="190" formatCode="#,##0.0"/>
    <numFmt numFmtId="191" formatCode="[$-40E]mmmm\ d\.;@"/>
    <numFmt numFmtId="192" formatCode="&quot;Igen&quot;;&quot;Igen&quot;;&quot;Nem&quot;"/>
    <numFmt numFmtId="193" formatCode="&quot;Igaz&quot;;&quot;Igaz&quot;;&quot;Hamis&quot;"/>
    <numFmt numFmtId="194" formatCode="&quot;Be&quot;;&quot;Be&quot;;&quot;Ki&quot;"/>
    <numFmt numFmtId="195" formatCode="[$¥€-2]\ #\ ##,000_);[Red]\([$€-2]\ #\ ##,000\)"/>
  </numFmts>
  <fonts count="7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sz val="11"/>
      <color indexed="9"/>
      <name val="Calibri"/>
      <family val="2"/>
    </font>
    <font>
      <u val="single"/>
      <sz val="11"/>
      <color indexed="61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4"/>
      <name val="Calibri"/>
      <family val="0"/>
    </font>
    <font>
      <sz val="10"/>
      <name val="Calibri"/>
      <family val="2"/>
    </font>
    <font>
      <b/>
      <sz val="12"/>
      <name val="Calibri"/>
      <family val="0"/>
    </font>
    <font>
      <b/>
      <sz val="10"/>
      <name val="Calibri"/>
      <family val="0"/>
    </font>
    <font>
      <sz val="11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0"/>
    </font>
    <font>
      <sz val="12"/>
      <color indexed="8"/>
      <name val="Calibri"/>
      <family val="0"/>
    </font>
    <font>
      <b/>
      <sz val="20"/>
      <color indexed="8"/>
      <name val="Calibri"/>
      <family val="2"/>
    </font>
    <font>
      <b/>
      <sz val="18"/>
      <name val="Calibri"/>
      <family val="0"/>
    </font>
    <font>
      <b/>
      <sz val="20"/>
      <name val="Calibri"/>
      <family val="0"/>
    </font>
    <font>
      <b/>
      <u val="single"/>
      <sz val="10"/>
      <name val="Calibri"/>
      <family val="0"/>
    </font>
    <font>
      <i/>
      <sz val="10"/>
      <name val="Calibri"/>
      <family val="0"/>
    </font>
    <font>
      <b/>
      <sz val="18"/>
      <color indexed="8"/>
      <name val="Calibri"/>
      <family val="2"/>
    </font>
    <font>
      <b/>
      <sz val="11"/>
      <name val="Calibri"/>
      <family val="2"/>
    </font>
    <font>
      <sz val="6"/>
      <name val="Times New Roman"/>
      <family val="0"/>
    </font>
    <font>
      <sz val="14"/>
      <name val="Calibri"/>
      <family val="0"/>
    </font>
    <font>
      <b/>
      <sz val="16"/>
      <name val="Calibri"/>
      <family val="0"/>
    </font>
    <font>
      <sz val="16"/>
      <name val="Calibri"/>
      <family val="0"/>
    </font>
    <font>
      <b/>
      <u val="single"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10"/>
      <name val="Calibri"/>
      <family val="0"/>
    </font>
    <font>
      <sz val="12"/>
      <color indexed="10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alibri"/>
      <family val="0"/>
    </font>
    <font>
      <sz val="12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u val="single"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rgb="FF00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-0.24997000396251678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9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68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59" fillId="0" borderId="0" applyNumberFormat="0" applyFill="0" applyBorder="0" applyAlignment="0" applyProtection="0"/>
    <xf numFmtId="171" fontId="4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4" fillId="30" borderId="1" applyNumberForma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65" fillId="0" borderId="6" applyNumberFormat="0" applyFill="0" applyAlignment="0" applyProtection="0"/>
    <xf numFmtId="0" fontId="66" fillId="37" borderId="0" applyNumberFormat="0" applyBorder="0" applyAlignment="0" applyProtection="0"/>
    <xf numFmtId="0" fontId="54" fillId="0" borderId="0">
      <alignment/>
      <protection/>
    </xf>
    <xf numFmtId="0" fontId="4" fillId="0" borderId="0">
      <alignment/>
      <protection/>
    </xf>
    <xf numFmtId="0" fontId="0" fillId="38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180" fontId="4" fillId="0" borderId="0" xfId="42" applyNumberFormat="1" applyFont="1" applyBorder="1" applyAlignment="1">
      <alignment/>
    </xf>
    <xf numFmtId="181" fontId="4" fillId="0" borderId="0" xfId="0" applyNumberFormat="1" applyFont="1" applyFill="1" applyBorder="1" applyAlignment="1">
      <alignment/>
    </xf>
    <xf numFmtId="181" fontId="4" fillId="0" borderId="0" xfId="0" applyNumberFormat="1" applyFont="1" applyBorder="1" applyAlignment="1">
      <alignment/>
    </xf>
    <xf numFmtId="0" fontId="4" fillId="0" borderId="10" xfId="0" applyFont="1" applyBorder="1" applyAlignment="1">
      <alignment/>
    </xf>
    <xf numFmtId="185" fontId="14" fillId="0" borderId="0" xfId="73" applyNumberFormat="1" applyFont="1" applyBorder="1" applyAlignment="1">
      <alignment horizontal="left"/>
      <protection/>
    </xf>
    <xf numFmtId="185" fontId="4" fillId="0" borderId="0" xfId="73" applyNumberFormat="1" applyFont="1" applyBorder="1" applyAlignment="1">
      <alignment horizontal="left"/>
      <protection/>
    </xf>
    <xf numFmtId="0" fontId="16" fillId="0" borderId="0" xfId="0" applyFont="1" applyAlignment="1">
      <alignment/>
    </xf>
    <xf numFmtId="0" fontId="18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Fill="1" applyBorder="1" applyAlignment="1">
      <alignment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Alignment="1">
      <alignment/>
    </xf>
    <xf numFmtId="0" fontId="23" fillId="0" borderId="11" xfId="0" applyFont="1" applyBorder="1" applyAlignment="1">
      <alignment vertical="center"/>
    </xf>
    <xf numFmtId="181" fontId="16" fillId="0" borderId="0" xfId="0" applyNumberFormat="1" applyFont="1" applyBorder="1" applyAlignment="1">
      <alignment/>
    </xf>
    <xf numFmtId="3" fontId="16" fillId="0" borderId="0" xfId="0" applyNumberFormat="1" applyFont="1" applyBorder="1" applyAlignment="1">
      <alignment/>
    </xf>
    <xf numFmtId="0" fontId="71" fillId="0" borderId="0" xfId="0" applyFont="1" applyAlignment="1">
      <alignment/>
    </xf>
    <xf numFmtId="0" fontId="25" fillId="0" borderId="0" xfId="0" applyFont="1" applyAlignment="1">
      <alignment/>
    </xf>
    <xf numFmtId="0" fontId="4" fillId="0" borderId="10" xfId="73" applyFont="1" applyBorder="1">
      <alignment/>
      <protection/>
    </xf>
    <xf numFmtId="0" fontId="54" fillId="0" borderId="0" xfId="73" applyFont="1" applyBorder="1">
      <alignment/>
      <protection/>
    </xf>
    <xf numFmtId="0" fontId="54" fillId="0" borderId="0" xfId="73" applyFont="1" applyBorder="1" applyAlignment="1">
      <alignment horizontal="left"/>
      <protection/>
    </xf>
    <xf numFmtId="181" fontId="26" fillId="0" borderId="0" xfId="0" applyNumberFormat="1" applyFont="1" applyBorder="1" applyAlignment="1">
      <alignment horizontal="center"/>
    </xf>
    <xf numFmtId="0" fontId="15" fillId="39" borderId="0" xfId="0" applyFont="1" applyFill="1" applyAlignment="1">
      <alignment/>
    </xf>
    <xf numFmtId="0" fontId="16" fillId="39" borderId="0" xfId="0" applyFont="1" applyFill="1" applyAlignment="1">
      <alignment/>
    </xf>
    <xf numFmtId="185" fontId="16" fillId="0" borderId="0" xfId="0" applyNumberFormat="1" applyFont="1" applyAlignment="1">
      <alignment/>
    </xf>
    <xf numFmtId="0" fontId="27" fillId="0" borderId="0" xfId="0" applyFont="1" applyAlignment="1">
      <alignment/>
    </xf>
    <xf numFmtId="190" fontId="16" fillId="0" borderId="0" xfId="0" applyNumberFormat="1" applyFont="1" applyAlignment="1">
      <alignment/>
    </xf>
    <xf numFmtId="185" fontId="27" fillId="0" borderId="0" xfId="0" applyNumberFormat="1" applyFont="1" applyAlignment="1">
      <alignment/>
    </xf>
    <xf numFmtId="185" fontId="18" fillId="0" borderId="0" xfId="0" applyNumberFormat="1" applyFont="1" applyAlignment="1">
      <alignment/>
    </xf>
    <xf numFmtId="0" fontId="16" fillId="0" borderId="10" xfId="0" applyFont="1" applyFill="1" applyBorder="1" applyAlignment="1">
      <alignment/>
    </xf>
    <xf numFmtId="0" fontId="6" fillId="0" borderId="10" xfId="0" applyFont="1" applyBorder="1" applyAlignment="1">
      <alignment horizontal="left"/>
    </xf>
    <xf numFmtId="0" fontId="16" fillId="0" borderId="10" xfId="0" applyFont="1" applyBorder="1" applyAlignment="1">
      <alignment/>
    </xf>
    <xf numFmtId="0" fontId="16" fillId="0" borderId="0" xfId="0" applyFont="1" applyAlignment="1">
      <alignment horizontal="left" indent="1"/>
    </xf>
    <xf numFmtId="0" fontId="17" fillId="7" borderId="0" xfId="0" applyFont="1" applyFill="1" applyAlignment="1">
      <alignment/>
    </xf>
    <xf numFmtId="0" fontId="21" fillId="7" borderId="0" xfId="0" applyFont="1" applyFill="1" applyAlignment="1">
      <alignment/>
    </xf>
    <xf numFmtId="185" fontId="17" fillId="7" borderId="0" xfId="0" applyNumberFormat="1" applyFont="1" applyFill="1" applyAlignment="1">
      <alignment/>
    </xf>
    <xf numFmtId="189" fontId="16" fillId="0" borderId="0" xfId="0" applyNumberFormat="1" applyFont="1" applyAlignment="1">
      <alignment/>
    </xf>
    <xf numFmtId="189" fontId="16" fillId="39" borderId="0" xfId="0" applyNumberFormat="1" applyFont="1" applyFill="1" applyAlignment="1">
      <alignment/>
    </xf>
    <xf numFmtId="0" fontId="71" fillId="39" borderId="0" xfId="0" applyFont="1" applyFill="1" applyAlignment="1">
      <alignment/>
    </xf>
    <xf numFmtId="189" fontId="16" fillId="0" borderId="0" xfId="0" applyNumberFormat="1" applyFont="1" applyBorder="1" applyAlignment="1">
      <alignment/>
    </xf>
    <xf numFmtId="0" fontId="18" fillId="0" borderId="0" xfId="0" applyFont="1" applyFill="1" applyBorder="1" applyAlignment="1">
      <alignment/>
    </xf>
    <xf numFmtId="181" fontId="6" fillId="0" borderId="0" xfId="42" applyNumberFormat="1" applyFont="1" applyBorder="1" applyAlignment="1">
      <alignment horizontal="right"/>
    </xf>
    <xf numFmtId="0" fontId="16" fillId="0" borderId="0" xfId="0" applyFont="1" applyFill="1" applyBorder="1" applyAlignment="1">
      <alignment horizontal="left" indent="1"/>
    </xf>
    <xf numFmtId="0" fontId="24" fillId="0" borderId="0" xfId="0" applyFont="1" applyAlignment="1">
      <alignment/>
    </xf>
    <xf numFmtId="181" fontId="21" fillId="0" borderId="0" xfId="0" applyNumberFormat="1" applyFont="1" applyAlignment="1">
      <alignment horizontal="right"/>
    </xf>
    <xf numFmtId="0" fontId="17" fillId="0" borderId="0" xfId="0" applyFont="1" applyAlignment="1">
      <alignment horizontal="right"/>
    </xf>
    <xf numFmtId="181" fontId="17" fillId="0" borderId="0" xfId="0" applyNumberFormat="1" applyFont="1" applyAlignment="1">
      <alignment horizontal="right"/>
    </xf>
    <xf numFmtId="0" fontId="24" fillId="0" borderId="0" xfId="0" applyFont="1" applyAlignment="1">
      <alignment horizontal="right"/>
    </xf>
    <xf numFmtId="0" fontId="29" fillId="0" borderId="0" xfId="0" applyFont="1" applyFill="1" applyBorder="1" applyAlignment="1">
      <alignment horizontal="left"/>
    </xf>
    <xf numFmtId="0" fontId="29" fillId="0" borderId="0" xfId="0" applyFont="1" applyBorder="1" applyAlignment="1">
      <alignment/>
    </xf>
    <xf numFmtId="3" fontId="29" fillId="0" borderId="0" xfId="0" applyNumberFormat="1" applyFont="1" applyBorder="1" applyAlignment="1">
      <alignment/>
    </xf>
    <xf numFmtId="0" fontId="29" fillId="0" borderId="0" xfId="0" applyFont="1" applyAlignment="1">
      <alignment horizontal="left"/>
    </xf>
    <xf numFmtId="0" fontId="29" fillId="0" borderId="0" xfId="0" applyFont="1" applyAlignment="1">
      <alignment/>
    </xf>
    <xf numFmtId="185" fontId="29" fillId="0" borderId="0" xfId="0" applyNumberFormat="1" applyFont="1" applyAlignment="1">
      <alignment/>
    </xf>
    <xf numFmtId="181" fontId="29" fillId="0" borderId="0" xfId="0" applyNumberFormat="1" applyFont="1" applyAlignment="1">
      <alignment/>
    </xf>
    <xf numFmtId="190" fontId="29" fillId="0" borderId="0" xfId="0" applyNumberFormat="1" applyFont="1" applyAlignment="1">
      <alignment/>
    </xf>
    <xf numFmtId="0" fontId="31" fillId="0" borderId="0" xfId="0" applyFont="1" applyAlignment="1">
      <alignment/>
    </xf>
    <xf numFmtId="0" fontId="17" fillId="0" borderId="0" xfId="0" applyFont="1" applyAlignment="1">
      <alignment horizontal="left" indent="1"/>
    </xf>
    <xf numFmtId="0" fontId="21" fillId="0" borderId="0" xfId="0" applyFont="1" applyAlignment="1">
      <alignment horizontal="left" indent="2"/>
    </xf>
    <xf numFmtId="0" fontId="23" fillId="0" borderId="12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28" fillId="0" borderId="0" xfId="0" applyFont="1" applyBorder="1" applyAlignment="1">
      <alignment horizontal="right" vertical="center"/>
    </xf>
    <xf numFmtId="181" fontId="20" fillId="0" borderId="0" xfId="0" applyNumberFormat="1" applyFont="1" applyBorder="1" applyAlignment="1">
      <alignment horizontal="right" vertical="center"/>
    </xf>
    <xf numFmtId="181" fontId="22" fillId="0" borderId="0" xfId="0" applyNumberFormat="1" applyFont="1" applyBorder="1" applyAlignment="1">
      <alignment horizontal="right" vertical="center"/>
    </xf>
    <xf numFmtId="0" fontId="21" fillId="0" borderId="0" xfId="0" applyFont="1" applyAlignment="1">
      <alignment horizontal="right"/>
    </xf>
    <xf numFmtId="0" fontId="32" fillId="0" borderId="0" xfId="0" applyFont="1" applyAlignment="1">
      <alignment/>
    </xf>
    <xf numFmtId="181" fontId="7" fillId="0" borderId="0" xfId="0" applyNumberFormat="1" applyFont="1" applyBorder="1" applyAlignment="1">
      <alignment horizontal="right" vertical="center"/>
    </xf>
    <xf numFmtId="0" fontId="33" fillId="0" borderId="0" xfId="0" applyFont="1" applyAlignment="1">
      <alignment/>
    </xf>
    <xf numFmtId="181" fontId="72" fillId="0" borderId="0" xfId="0" applyNumberFormat="1" applyFont="1" applyBorder="1" applyAlignment="1">
      <alignment horizontal="right" vertical="center"/>
    </xf>
    <xf numFmtId="181" fontId="20" fillId="0" borderId="0" xfId="0" applyNumberFormat="1" applyFont="1" applyBorder="1" applyAlignment="1">
      <alignment vertical="center"/>
    </xf>
    <xf numFmtId="0" fontId="16" fillId="39" borderId="0" xfId="0" applyFont="1" applyFill="1" applyAlignment="1">
      <alignment horizontal="right"/>
    </xf>
    <xf numFmtId="0" fontId="54" fillId="0" borderId="0" xfId="73">
      <alignment/>
      <protection/>
    </xf>
    <xf numFmtId="0" fontId="73" fillId="0" borderId="0" xfId="73" applyFont="1">
      <alignment/>
      <protection/>
    </xf>
    <xf numFmtId="0" fontId="74" fillId="0" borderId="0" xfId="73" applyFont="1">
      <alignment/>
      <protection/>
    </xf>
    <xf numFmtId="0" fontId="73" fillId="0" borderId="11" xfId="73" applyFont="1" applyBorder="1">
      <alignment/>
      <protection/>
    </xf>
    <xf numFmtId="0" fontId="73" fillId="0" borderId="12" xfId="73" applyFont="1" applyBorder="1">
      <alignment/>
      <protection/>
    </xf>
    <xf numFmtId="0" fontId="74" fillId="0" borderId="10" xfId="73" applyFont="1" applyBorder="1">
      <alignment/>
      <protection/>
    </xf>
    <xf numFmtId="0" fontId="74" fillId="0" borderId="0" xfId="73" applyFont="1" applyBorder="1">
      <alignment/>
      <protection/>
    </xf>
    <xf numFmtId="0" fontId="73" fillId="0" borderId="13" xfId="73" applyFont="1" applyBorder="1">
      <alignment/>
      <protection/>
    </xf>
    <xf numFmtId="0" fontId="73" fillId="0" borderId="14" xfId="73" applyFont="1" applyBorder="1">
      <alignment/>
      <protection/>
    </xf>
    <xf numFmtId="0" fontId="54" fillId="0" borderId="0" xfId="73" applyBorder="1">
      <alignment/>
      <protection/>
    </xf>
    <xf numFmtId="0" fontId="54" fillId="0" borderId="15" xfId="73" applyBorder="1">
      <alignment/>
      <protection/>
    </xf>
    <xf numFmtId="0" fontId="54" fillId="0" borderId="16" xfId="73" applyBorder="1">
      <alignment/>
      <protection/>
    </xf>
    <xf numFmtId="0" fontId="54" fillId="0" borderId="17" xfId="73" applyBorder="1">
      <alignment/>
      <protection/>
    </xf>
    <xf numFmtId="0" fontId="73" fillId="0" borderId="0" xfId="73" applyFont="1" applyBorder="1">
      <alignment/>
      <protection/>
    </xf>
    <xf numFmtId="0" fontId="75" fillId="0" borderId="0" xfId="73" applyFont="1" applyBorder="1">
      <alignment/>
      <protection/>
    </xf>
    <xf numFmtId="0" fontId="73" fillId="0" borderId="0" xfId="73" applyFont="1" applyBorder="1" applyAlignment="1">
      <alignment horizontal="right"/>
      <protection/>
    </xf>
    <xf numFmtId="0" fontId="73" fillId="0" borderId="0" xfId="73" applyFont="1" applyBorder="1" applyAlignment="1">
      <alignment horizontal="left"/>
      <protection/>
    </xf>
    <xf numFmtId="0" fontId="76" fillId="0" borderId="11" xfId="73" applyFont="1" applyBorder="1" applyAlignment="1">
      <alignment horizontal="center"/>
      <protection/>
    </xf>
    <xf numFmtId="0" fontId="76" fillId="0" borderId="12" xfId="73" applyFont="1" applyBorder="1" applyAlignment="1">
      <alignment horizontal="center"/>
      <protection/>
    </xf>
    <xf numFmtId="0" fontId="73" fillId="0" borderId="0" xfId="73" applyFont="1" applyFill="1" applyBorder="1">
      <alignment/>
      <protection/>
    </xf>
    <xf numFmtId="0" fontId="54" fillId="0" borderId="12" xfId="73" applyBorder="1">
      <alignment/>
      <protection/>
    </xf>
    <xf numFmtId="0" fontId="54" fillId="0" borderId="14" xfId="73" applyBorder="1">
      <alignment/>
      <protection/>
    </xf>
    <xf numFmtId="0" fontId="73" fillId="0" borderId="10" xfId="73" applyFont="1" applyBorder="1">
      <alignment/>
      <protection/>
    </xf>
    <xf numFmtId="0" fontId="35" fillId="0" borderId="10" xfId="73" applyFont="1" applyBorder="1">
      <alignment/>
      <protection/>
    </xf>
    <xf numFmtId="0" fontId="73" fillId="0" borderId="10" xfId="73" applyFont="1" applyBorder="1" applyAlignment="1">
      <alignment horizontal="right"/>
      <protection/>
    </xf>
    <xf numFmtId="0" fontId="75" fillId="0" borderId="10" xfId="73" applyFont="1" applyBorder="1">
      <alignment/>
      <protection/>
    </xf>
    <xf numFmtId="0" fontId="75" fillId="0" borderId="10" xfId="73" applyFont="1" applyBorder="1" applyAlignment="1">
      <alignment horizontal="left"/>
      <protection/>
    </xf>
    <xf numFmtId="0" fontId="54" fillId="0" borderId="0" xfId="73">
      <alignment/>
      <protection/>
    </xf>
    <xf numFmtId="0" fontId="29" fillId="40" borderId="18" xfId="73" applyFont="1" applyFill="1" applyBorder="1" applyAlignment="1">
      <alignment horizontal="center"/>
      <protection/>
    </xf>
    <xf numFmtId="0" fontId="29" fillId="40" borderId="18" xfId="73" applyFont="1" applyFill="1" applyBorder="1" applyAlignment="1">
      <alignment horizontal="center" wrapText="1"/>
      <protection/>
    </xf>
    <xf numFmtId="0" fontId="19" fillId="0" borderId="18" xfId="73" applyFont="1" applyBorder="1" applyAlignment="1">
      <alignment vertical="center"/>
      <protection/>
    </xf>
    <xf numFmtId="0" fontId="19" fillId="0" borderId="18" xfId="73" applyFont="1" applyBorder="1" applyAlignment="1">
      <alignment horizontal="center" vertical="center"/>
      <protection/>
    </xf>
    <xf numFmtId="0" fontId="19" fillId="0" borderId="18" xfId="73" applyFont="1" applyBorder="1" applyAlignment="1">
      <alignment horizontal="center" vertical="center" wrapText="1"/>
      <protection/>
    </xf>
    <xf numFmtId="0" fontId="19" fillId="0" borderId="18" xfId="73" applyFont="1" applyBorder="1">
      <alignment/>
      <protection/>
    </xf>
    <xf numFmtId="0" fontId="19" fillId="40" borderId="19" xfId="73" applyFont="1" applyFill="1" applyBorder="1">
      <alignment/>
      <protection/>
    </xf>
    <xf numFmtId="0" fontId="19" fillId="40" borderId="20" xfId="73" applyFont="1" applyFill="1" applyBorder="1">
      <alignment/>
      <protection/>
    </xf>
    <xf numFmtId="0" fontId="19" fillId="40" borderId="21" xfId="73" applyFont="1" applyFill="1" applyBorder="1">
      <alignment/>
      <protection/>
    </xf>
    <xf numFmtId="0" fontId="19" fillId="0" borderId="10" xfId="73" applyFont="1" applyBorder="1">
      <alignment/>
      <protection/>
    </xf>
    <xf numFmtId="0" fontId="19" fillId="0" borderId="0" xfId="73" applyFont="1" applyBorder="1">
      <alignment/>
      <protection/>
    </xf>
    <xf numFmtId="0" fontId="19" fillId="0" borderId="16" xfId="73" applyFont="1" applyBorder="1">
      <alignment/>
      <protection/>
    </xf>
    <xf numFmtId="0" fontId="29" fillId="40" borderId="19" xfId="73" applyFont="1" applyFill="1" applyBorder="1" applyAlignment="1">
      <alignment horizontal="center"/>
      <protection/>
    </xf>
    <xf numFmtId="0" fontId="29" fillId="40" borderId="22" xfId="73" applyFont="1" applyFill="1" applyBorder="1" applyAlignment="1">
      <alignment horizontal="center"/>
      <protection/>
    </xf>
    <xf numFmtId="0" fontId="29" fillId="40" borderId="19" xfId="73" applyFont="1" applyFill="1" applyBorder="1" applyAlignment="1">
      <alignment vertical="center"/>
      <protection/>
    </xf>
    <xf numFmtId="0" fontId="19" fillId="0" borderId="22" xfId="73" applyFont="1" applyBorder="1" applyAlignment="1">
      <alignment horizontal="center" vertical="center"/>
      <protection/>
    </xf>
    <xf numFmtId="0" fontId="19" fillId="0" borderId="22" xfId="73" applyFont="1" applyBorder="1" applyAlignment="1">
      <alignment horizontal="center" vertical="center" wrapText="1"/>
      <protection/>
    </xf>
    <xf numFmtId="0" fontId="29" fillId="40" borderId="19" xfId="73" applyFont="1" applyFill="1" applyBorder="1">
      <alignment/>
      <protection/>
    </xf>
    <xf numFmtId="0" fontId="19" fillId="40" borderId="23" xfId="73" applyFont="1" applyFill="1" applyBorder="1">
      <alignment/>
      <protection/>
    </xf>
    <xf numFmtId="0" fontId="19" fillId="0" borderId="24" xfId="73" applyFont="1" applyBorder="1">
      <alignment/>
      <protection/>
    </xf>
    <xf numFmtId="0" fontId="19" fillId="40" borderId="25" xfId="73" applyFont="1" applyFill="1" applyBorder="1">
      <alignment/>
      <protection/>
    </xf>
    <xf numFmtId="181" fontId="21" fillId="0" borderId="0" xfId="0" applyNumberFormat="1" applyFont="1" applyBorder="1" applyAlignment="1">
      <alignment horizontal="right" vertical="center"/>
    </xf>
    <xf numFmtId="0" fontId="36" fillId="0" borderId="0" xfId="73" applyFont="1" applyBorder="1">
      <alignment/>
      <protection/>
    </xf>
    <xf numFmtId="0" fontId="16" fillId="0" borderId="0" xfId="0" applyFont="1" applyFill="1" applyBorder="1" applyAlignment="1">
      <alignment/>
    </xf>
    <xf numFmtId="0" fontId="4" fillId="0" borderId="0" xfId="73" applyFont="1" applyBorder="1" applyAlignment="1">
      <alignment horizontal="left"/>
      <protection/>
    </xf>
    <xf numFmtId="0" fontId="4" fillId="0" borderId="10" xfId="73" applyFont="1" applyBorder="1">
      <alignment/>
      <protection/>
    </xf>
    <xf numFmtId="0" fontId="77" fillId="0" borderId="16" xfId="0" applyFont="1" applyBorder="1" applyAlignment="1">
      <alignment/>
    </xf>
    <xf numFmtId="0" fontId="69" fillId="0" borderId="0" xfId="73" applyFont="1" applyBorder="1">
      <alignment/>
      <protection/>
    </xf>
    <xf numFmtId="0" fontId="69" fillId="0" borderId="16" xfId="73" applyFont="1" applyBorder="1">
      <alignment/>
      <protection/>
    </xf>
    <xf numFmtId="0" fontId="76" fillId="0" borderId="13" xfId="73" applyFont="1" applyBorder="1" applyAlignment="1">
      <alignment horizontal="center"/>
      <protection/>
    </xf>
    <xf numFmtId="0" fontId="76" fillId="0" borderId="14" xfId="73" applyFont="1" applyBorder="1" applyAlignment="1">
      <alignment horizontal="center"/>
      <protection/>
    </xf>
    <xf numFmtId="0" fontId="76" fillId="0" borderId="10" xfId="73" applyFont="1" applyBorder="1" applyAlignment="1">
      <alignment horizontal="center"/>
      <protection/>
    </xf>
    <xf numFmtId="0" fontId="76" fillId="0" borderId="0" xfId="73" applyFont="1" applyBorder="1" applyAlignment="1">
      <alignment horizontal="center"/>
      <protection/>
    </xf>
    <xf numFmtId="0" fontId="58" fillId="41" borderId="25" xfId="73" applyFont="1" applyFill="1" applyBorder="1" applyAlignment="1">
      <alignment horizontal="center"/>
      <protection/>
    </xf>
    <xf numFmtId="0" fontId="58" fillId="41" borderId="26" xfId="73" applyFont="1" applyFill="1" applyBorder="1" applyAlignment="1">
      <alignment horizontal="center"/>
      <protection/>
    </xf>
    <xf numFmtId="0" fontId="58" fillId="41" borderId="27" xfId="73" applyFont="1" applyFill="1" applyBorder="1" applyAlignment="1">
      <alignment horizontal="center"/>
      <protection/>
    </xf>
    <xf numFmtId="0" fontId="29" fillId="0" borderId="18" xfId="73" applyFont="1" applyBorder="1" applyAlignment="1">
      <alignment horizontal="center"/>
      <protection/>
    </xf>
    <xf numFmtId="0" fontId="29" fillId="0" borderId="22" xfId="73" applyFont="1" applyBorder="1" applyAlignment="1">
      <alignment horizontal="center"/>
      <protection/>
    </xf>
    <xf numFmtId="0" fontId="19" fillId="0" borderId="18" xfId="73" applyFont="1" applyBorder="1" applyAlignment="1">
      <alignment horizontal="center" wrapText="1"/>
      <protection/>
    </xf>
    <xf numFmtId="0" fontId="19" fillId="0" borderId="18" xfId="73" applyFont="1" applyBorder="1" applyAlignment="1">
      <alignment horizontal="center"/>
      <protection/>
    </xf>
    <xf numFmtId="0" fontId="19" fillId="0" borderId="22" xfId="73" applyFont="1" applyBorder="1" applyAlignment="1">
      <alignment horizontal="center"/>
      <protection/>
    </xf>
    <xf numFmtId="0" fontId="29" fillId="40" borderId="28" xfId="73" applyFont="1" applyFill="1" applyBorder="1" applyAlignment="1">
      <alignment horizontal="center"/>
      <protection/>
    </xf>
    <xf numFmtId="0" fontId="29" fillId="40" borderId="29" xfId="73" applyFont="1" applyFill="1" applyBorder="1" applyAlignment="1">
      <alignment horizontal="center"/>
      <protection/>
    </xf>
    <xf numFmtId="0" fontId="29" fillId="40" borderId="30" xfId="73" applyFont="1" applyFill="1" applyBorder="1" applyAlignment="1">
      <alignment horizontal="center"/>
      <protection/>
    </xf>
    <xf numFmtId="0" fontId="4" fillId="0" borderId="28" xfId="73" applyFont="1" applyBorder="1" applyAlignment="1">
      <alignment horizontal="center"/>
      <protection/>
    </xf>
    <xf numFmtId="0" fontId="4" fillId="0" borderId="29" xfId="73" applyFont="1" applyBorder="1" applyAlignment="1">
      <alignment horizontal="center"/>
      <protection/>
    </xf>
    <xf numFmtId="0" fontId="4" fillId="0" borderId="30" xfId="73" applyFont="1" applyBorder="1" applyAlignment="1">
      <alignment horizontal="center"/>
      <protection/>
    </xf>
    <xf numFmtId="0" fontId="54" fillId="0" borderId="31" xfId="73" applyFont="1" applyBorder="1" applyAlignment="1">
      <alignment horizontal="center"/>
      <protection/>
    </xf>
    <xf numFmtId="0" fontId="54" fillId="0" borderId="0" xfId="73" applyFont="1" applyBorder="1" applyAlignment="1">
      <alignment horizontal="center"/>
      <protection/>
    </xf>
    <xf numFmtId="0" fontId="54" fillId="0" borderId="16" xfId="73" applyFont="1" applyBorder="1" applyAlignment="1">
      <alignment horizontal="center"/>
      <protection/>
    </xf>
    <xf numFmtId="0" fontId="54" fillId="0" borderId="32" xfId="73" applyFont="1" applyBorder="1" applyAlignment="1">
      <alignment horizontal="center"/>
      <protection/>
    </xf>
    <xf numFmtId="0" fontId="54" fillId="0" borderId="33" xfId="73" applyFont="1" applyBorder="1" applyAlignment="1">
      <alignment horizontal="center"/>
      <protection/>
    </xf>
    <xf numFmtId="0" fontId="19" fillId="0" borderId="28" xfId="73" applyFont="1" applyBorder="1" applyAlignment="1">
      <alignment/>
      <protection/>
    </xf>
    <xf numFmtId="0" fontId="19" fillId="0" borderId="29" xfId="73" applyFont="1" applyBorder="1" applyAlignment="1">
      <alignment/>
      <protection/>
    </xf>
    <xf numFmtId="0" fontId="19" fillId="0" borderId="30" xfId="73" applyFont="1" applyBorder="1" applyAlignment="1">
      <alignment/>
      <protection/>
    </xf>
    <xf numFmtId="0" fontId="29" fillId="0" borderId="26" xfId="73" applyFont="1" applyBorder="1" applyAlignment="1">
      <alignment horizontal="center"/>
      <protection/>
    </xf>
    <xf numFmtId="0" fontId="29" fillId="0" borderId="27" xfId="73" applyFont="1" applyBorder="1" applyAlignment="1">
      <alignment horizontal="center"/>
      <protection/>
    </xf>
    <xf numFmtId="0" fontId="19" fillId="0" borderId="34" xfId="73" applyFont="1" applyBorder="1" applyAlignment="1">
      <alignment/>
      <protection/>
    </xf>
    <xf numFmtId="0" fontId="19" fillId="0" borderId="35" xfId="73" applyFont="1" applyBorder="1" applyAlignment="1">
      <alignment/>
      <protection/>
    </xf>
    <xf numFmtId="0" fontId="19" fillId="0" borderId="36" xfId="73" applyFont="1" applyBorder="1" applyAlignment="1">
      <alignment/>
      <protection/>
    </xf>
  </cellXfs>
  <cellStyles count="6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_Siket Curling válogatott 2014 évi szakmai terv MPB.xls" xfId="44"/>
    <cellStyle name="Comma_Siket Curling válogatott 2014 évi szakmai terv MPB.xls" xfId="45"/>
    <cellStyle name="Currency" xfId="46"/>
    <cellStyle name="Currency [0]" xfId="47"/>
    <cellStyle name="Currency [0]_Siket Curling válogatott 2014 évi szakmai terv MPB.xls" xfId="48"/>
    <cellStyle name="Currency_Siket Curling válogatott 2014 évi szakmai terv MPB.xls" xfId="49"/>
    <cellStyle name="Explanatory Text" xfId="50"/>
    <cellStyle name="Ezres 2" xfId="51"/>
    <cellStyle name="Ezres 3" xfId="52"/>
    <cellStyle name="Ezres 4" xfId="53"/>
    <cellStyle name="Followed Hyperlink" xfId="54"/>
    <cellStyle name="Followed Hyperlink_Siket Curling válogatott 2014 évi szakmai terv MPB.xls" xfId="55"/>
    <cellStyle name="Good" xfId="56"/>
    <cellStyle name="Heading 1" xfId="57"/>
    <cellStyle name="Heading 2" xfId="58"/>
    <cellStyle name="Heading 3" xfId="59"/>
    <cellStyle name="Heading 4" xfId="60"/>
    <cellStyle name="Hivatkozás 2" xfId="61"/>
    <cellStyle name="Hyperlink" xfId="62"/>
    <cellStyle name="Hyperlink_Siket Curling válogatott 2014 évi szakmai terv MPB.xls" xfId="63"/>
    <cellStyle name="Input" xfId="64"/>
    <cellStyle name="Jelölőszín (1)" xfId="65"/>
    <cellStyle name="Jelölőszín (2)" xfId="66"/>
    <cellStyle name="Jelölőszín (3)" xfId="67"/>
    <cellStyle name="Jelölőszín (4)" xfId="68"/>
    <cellStyle name="Jelölőszín (5)" xfId="69"/>
    <cellStyle name="Jelölőszín (6)" xfId="70"/>
    <cellStyle name="Linked Cell" xfId="71"/>
    <cellStyle name="Neutral" xfId="72"/>
    <cellStyle name="Normál 2" xfId="73"/>
    <cellStyle name="Normal_Siket Curling válogatott 2014 évi szakmai terv MPB.xls" xfId="74"/>
    <cellStyle name="Note" xfId="75"/>
    <cellStyle name="Output" xfId="76"/>
    <cellStyle name="Percent" xfId="77"/>
    <cellStyle name="Title" xfId="78"/>
    <cellStyle name="Total" xfId="79"/>
    <cellStyle name="Warning Text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9"/>
  <sheetViews>
    <sheetView zoomScalePageLayoutView="0" workbookViewId="0" topLeftCell="A1">
      <selection activeCell="B13" sqref="B13"/>
    </sheetView>
  </sheetViews>
  <sheetFormatPr defaultColWidth="8.875" defaultRowHeight="12.75"/>
  <cols>
    <col min="1" max="11" width="8.875" style="0" customWidth="1"/>
    <col min="12" max="13" width="10.50390625" style="0" customWidth="1"/>
  </cols>
  <sheetData>
    <row r="1" spans="1:13" ht="15.75">
      <c r="A1" s="131" t="s">
        <v>82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</row>
    <row r="2" spans="1:13" ht="15.75">
      <c r="A2" s="131" t="s">
        <v>83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</row>
    <row r="3" spans="1:13" ht="16.5" thickBot="1">
      <c r="A3" s="129" t="s">
        <v>84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</row>
    <row r="4" spans="1:13" ht="15.75">
      <c r="A4" s="89"/>
      <c r="B4" s="90"/>
      <c r="C4" s="90"/>
      <c r="D4" s="90"/>
      <c r="E4" s="90"/>
      <c r="F4" s="90"/>
      <c r="G4" s="90"/>
      <c r="H4" s="90"/>
      <c r="I4" s="90"/>
      <c r="J4" s="90"/>
      <c r="K4" s="90"/>
      <c r="L4" s="92"/>
      <c r="M4" s="82"/>
    </row>
    <row r="5" spans="1:13" ht="15">
      <c r="A5" s="94"/>
      <c r="B5" s="85"/>
      <c r="C5" s="85"/>
      <c r="D5" s="85"/>
      <c r="E5" s="85"/>
      <c r="F5" s="85"/>
      <c r="G5" s="85"/>
      <c r="H5" s="85"/>
      <c r="I5" s="85"/>
      <c r="J5" s="85"/>
      <c r="K5" s="85"/>
      <c r="L5" s="127" t="s">
        <v>192</v>
      </c>
      <c r="M5" s="128" t="s">
        <v>193</v>
      </c>
    </row>
    <row r="6" spans="1:13" ht="15">
      <c r="A6" s="95" t="s">
        <v>85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1"/>
      <c r="M6" s="83"/>
    </row>
    <row r="7" spans="1:13" ht="15">
      <c r="A7" s="94"/>
      <c r="B7" s="85"/>
      <c r="C7" s="85"/>
      <c r="D7" s="85"/>
      <c r="E7" s="85"/>
      <c r="F7" s="85"/>
      <c r="G7" s="85"/>
      <c r="H7" s="85"/>
      <c r="I7" s="85"/>
      <c r="J7" s="85"/>
      <c r="K7" s="85"/>
      <c r="L7" s="81"/>
      <c r="M7" s="83"/>
    </row>
    <row r="8" spans="1:13" ht="15">
      <c r="A8" s="95" t="s">
        <v>204</v>
      </c>
      <c r="B8" s="85"/>
      <c r="C8" s="85"/>
      <c r="D8" s="85"/>
      <c r="E8" s="85"/>
      <c r="F8" s="85"/>
      <c r="G8" s="85"/>
      <c r="H8" s="85"/>
      <c r="I8" s="85"/>
      <c r="J8" s="85"/>
      <c r="K8" s="85"/>
      <c r="L8" s="81"/>
      <c r="M8" s="83"/>
    </row>
    <row r="9" spans="1:13" ht="15">
      <c r="A9" s="96" t="s">
        <v>86</v>
      </c>
      <c r="B9" s="122" t="s">
        <v>183</v>
      </c>
      <c r="C9" s="85"/>
      <c r="D9" s="85"/>
      <c r="E9" s="85"/>
      <c r="F9" s="85"/>
      <c r="G9" s="85"/>
      <c r="H9" s="85"/>
      <c r="I9" s="85"/>
      <c r="J9" s="85"/>
      <c r="K9" s="85"/>
      <c r="L9" s="81" t="s">
        <v>198</v>
      </c>
      <c r="M9" s="83" t="s">
        <v>198</v>
      </c>
    </row>
    <row r="10" spans="1:13" ht="15">
      <c r="A10" s="96" t="s">
        <v>86</v>
      </c>
      <c r="B10" s="85" t="s">
        <v>181</v>
      </c>
      <c r="C10" s="85"/>
      <c r="D10" s="85"/>
      <c r="E10" s="85"/>
      <c r="F10" s="85"/>
      <c r="G10" s="85"/>
      <c r="H10" s="85"/>
      <c r="I10" s="85"/>
      <c r="J10" s="85"/>
      <c r="K10" s="85"/>
      <c r="L10" s="81"/>
      <c r="M10" s="83" t="s">
        <v>198</v>
      </c>
    </row>
    <row r="11" spans="1:13" ht="15">
      <c r="A11" s="96" t="s">
        <v>86</v>
      </c>
      <c r="B11" s="85" t="s">
        <v>182</v>
      </c>
      <c r="C11" s="85"/>
      <c r="D11" s="85"/>
      <c r="E11" s="85"/>
      <c r="F11" s="85"/>
      <c r="G11" s="85"/>
      <c r="H11" s="85"/>
      <c r="I11" s="85"/>
      <c r="J11" s="85"/>
      <c r="K11" s="85"/>
      <c r="L11" s="81" t="s">
        <v>198</v>
      </c>
      <c r="M11" s="83"/>
    </row>
    <row r="12" spans="1:13" ht="15">
      <c r="A12" s="96" t="s">
        <v>86</v>
      </c>
      <c r="B12" s="122" t="s">
        <v>184</v>
      </c>
      <c r="C12" s="85"/>
      <c r="D12" s="85"/>
      <c r="E12" s="85"/>
      <c r="F12" s="85"/>
      <c r="G12" s="85"/>
      <c r="H12" s="85"/>
      <c r="I12" s="85"/>
      <c r="J12" s="85"/>
      <c r="K12" s="85"/>
      <c r="L12" s="81" t="s">
        <v>194</v>
      </c>
      <c r="M12" s="83" t="s">
        <v>199</v>
      </c>
    </row>
    <row r="13" spans="1:13" ht="15">
      <c r="A13" s="96" t="s">
        <v>86</v>
      </c>
      <c r="B13" s="85" t="s">
        <v>87</v>
      </c>
      <c r="C13" s="85"/>
      <c r="D13" s="85"/>
      <c r="E13" s="85"/>
      <c r="F13" s="85"/>
      <c r="G13" s="85"/>
      <c r="H13" s="85"/>
      <c r="I13" s="85"/>
      <c r="J13" s="85"/>
      <c r="K13" s="85"/>
      <c r="L13" s="81" t="s">
        <v>198</v>
      </c>
      <c r="M13" s="83" t="s">
        <v>198</v>
      </c>
    </row>
    <row r="14" spans="1:13" ht="15">
      <c r="A14" s="96" t="s">
        <v>86</v>
      </c>
      <c r="B14" s="85" t="s">
        <v>88</v>
      </c>
      <c r="C14" s="85"/>
      <c r="D14" s="85"/>
      <c r="E14" s="85"/>
      <c r="F14" s="85"/>
      <c r="G14" s="85"/>
      <c r="H14" s="85"/>
      <c r="I14" s="85"/>
      <c r="J14" s="85"/>
      <c r="K14" s="85"/>
      <c r="L14" s="81"/>
      <c r="M14" s="83"/>
    </row>
    <row r="15" spans="1:13" ht="15">
      <c r="A15" s="96" t="s">
        <v>86</v>
      </c>
      <c r="B15" s="85" t="s">
        <v>185</v>
      </c>
      <c r="C15" s="85"/>
      <c r="D15" s="85"/>
      <c r="E15" s="85"/>
      <c r="F15" s="85"/>
      <c r="G15" s="85"/>
      <c r="H15" s="85"/>
      <c r="I15" s="85"/>
      <c r="J15" s="85"/>
      <c r="K15" s="85"/>
      <c r="L15" s="81" t="s">
        <v>197</v>
      </c>
      <c r="M15" s="83"/>
    </row>
    <row r="16" spans="1:13" ht="15">
      <c r="A16" s="96"/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1"/>
      <c r="M16" s="83"/>
    </row>
    <row r="17" spans="1:13" ht="15">
      <c r="A17" s="97" t="s">
        <v>203</v>
      </c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1"/>
      <c r="M17" s="83"/>
    </row>
    <row r="18" spans="1:13" ht="15">
      <c r="A18" s="96" t="s">
        <v>86</v>
      </c>
      <c r="B18" s="122" t="s">
        <v>201</v>
      </c>
      <c r="C18" s="85"/>
      <c r="D18" s="85"/>
      <c r="E18" s="85"/>
      <c r="F18" s="85"/>
      <c r="G18" s="85"/>
      <c r="H18" s="85"/>
      <c r="I18" s="85"/>
      <c r="J18" s="85"/>
      <c r="K18" s="85"/>
      <c r="L18" s="81"/>
      <c r="M18" s="83"/>
    </row>
    <row r="19" spans="1:13" ht="15">
      <c r="A19" s="96" t="s">
        <v>86</v>
      </c>
      <c r="B19" s="85" t="s">
        <v>200</v>
      </c>
      <c r="C19" s="85"/>
      <c r="D19" s="85"/>
      <c r="E19" s="85"/>
      <c r="F19" s="85"/>
      <c r="G19" s="85"/>
      <c r="H19" s="85"/>
      <c r="I19" s="85"/>
      <c r="J19" s="85"/>
      <c r="K19" s="85"/>
      <c r="L19" s="81"/>
      <c r="M19" s="126"/>
    </row>
    <row r="20" spans="1:13" ht="15">
      <c r="A20" s="96" t="s">
        <v>86</v>
      </c>
      <c r="B20" s="85" t="s">
        <v>202</v>
      </c>
      <c r="C20" s="85"/>
      <c r="D20" s="85"/>
      <c r="E20" s="85"/>
      <c r="F20" s="85"/>
      <c r="G20" s="85"/>
      <c r="H20" s="85"/>
      <c r="I20" s="85"/>
      <c r="J20" s="85"/>
      <c r="K20" s="85"/>
      <c r="L20" s="81"/>
      <c r="M20" s="83"/>
    </row>
    <row r="21" spans="1:13" ht="15">
      <c r="A21" s="96" t="s">
        <v>86</v>
      </c>
      <c r="B21" s="85" t="s">
        <v>185</v>
      </c>
      <c r="C21" s="85"/>
      <c r="D21" s="85"/>
      <c r="E21" s="85"/>
      <c r="F21" s="85"/>
      <c r="G21" s="85"/>
      <c r="H21" s="85"/>
      <c r="I21" s="85"/>
      <c r="J21" s="85"/>
      <c r="K21" s="85"/>
      <c r="L21" s="81"/>
      <c r="M21" s="83"/>
    </row>
    <row r="22" spans="1:13" ht="15">
      <c r="A22" s="94"/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1"/>
      <c r="M22" s="83"/>
    </row>
    <row r="23" spans="1:13" ht="15">
      <c r="A23" s="97" t="s">
        <v>89</v>
      </c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1"/>
      <c r="M23" s="83"/>
    </row>
    <row r="24" spans="1:13" ht="15">
      <c r="A24" s="96" t="s">
        <v>86</v>
      </c>
      <c r="B24" s="85" t="s">
        <v>90</v>
      </c>
      <c r="C24" s="85"/>
      <c r="D24" s="85"/>
      <c r="E24" s="85"/>
      <c r="F24" s="85"/>
      <c r="G24" s="85"/>
      <c r="H24" s="85"/>
      <c r="I24" s="85"/>
      <c r="J24" s="85"/>
      <c r="K24" s="85"/>
      <c r="L24" s="81"/>
      <c r="M24" s="83"/>
    </row>
    <row r="25" spans="1:13" ht="15">
      <c r="A25" s="96" t="s">
        <v>86</v>
      </c>
      <c r="B25" s="85" t="s">
        <v>91</v>
      </c>
      <c r="C25" s="85"/>
      <c r="D25" s="85"/>
      <c r="E25" s="85"/>
      <c r="F25" s="85"/>
      <c r="G25" s="85"/>
      <c r="H25" s="85"/>
      <c r="I25" s="85"/>
      <c r="J25" s="85"/>
      <c r="K25" s="85"/>
      <c r="L25" s="81"/>
      <c r="M25" s="83"/>
    </row>
    <row r="26" spans="1:13" ht="15">
      <c r="A26" s="96"/>
      <c r="B26" s="85" t="s">
        <v>92</v>
      </c>
      <c r="C26" s="85"/>
      <c r="D26" s="85"/>
      <c r="E26" s="85"/>
      <c r="F26" s="85"/>
      <c r="G26" s="85"/>
      <c r="H26" s="85"/>
      <c r="I26" s="85"/>
      <c r="J26" s="85"/>
      <c r="K26" s="85"/>
      <c r="L26" s="81"/>
      <c r="M26" s="83"/>
    </row>
    <row r="27" spans="1:13" ht="15">
      <c r="A27" s="96" t="s">
        <v>86</v>
      </c>
      <c r="B27" s="85" t="s">
        <v>93</v>
      </c>
      <c r="C27" s="85"/>
      <c r="D27" s="85"/>
      <c r="E27" s="85"/>
      <c r="F27" s="85"/>
      <c r="G27" s="85"/>
      <c r="H27" s="85"/>
      <c r="I27" s="85"/>
      <c r="J27" s="85"/>
      <c r="K27" s="85"/>
      <c r="L27" s="81"/>
      <c r="M27" s="83"/>
    </row>
    <row r="28" spans="1:13" ht="15">
      <c r="A28" s="96"/>
      <c r="B28" s="85" t="s">
        <v>94</v>
      </c>
      <c r="C28" s="85"/>
      <c r="D28" s="85"/>
      <c r="E28" s="85"/>
      <c r="F28" s="85"/>
      <c r="G28" s="85"/>
      <c r="H28" s="85"/>
      <c r="I28" s="85"/>
      <c r="J28" s="85"/>
      <c r="K28" s="85"/>
      <c r="L28" s="81"/>
      <c r="M28" s="83"/>
    </row>
    <row r="29" spans="1:13" ht="15">
      <c r="A29" s="96"/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1"/>
      <c r="M29" s="83"/>
    </row>
    <row r="30" spans="1:13" ht="15">
      <c r="A30" s="96"/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1"/>
      <c r="M30" s="83"/>
    </row>
    <row r="31" spans="1:13" ht="15">
      <c r="A31" s="98" t="s">
        <v>95</v>
      </c>
      <c r="B31" s="78"/>
      <c r="C31" s="85"/>
      <c r="D31" s="85"/>
      <c r="E31" s="85"/>
      <c r="F31" s="85"/>
      <c r="G31" s="85"/>
      <c r="H31" s="85"/>
      <c r="I31" s="85"/>
      <c r="J31" s="85"/>
      <c r="K31" s="85"/>
      <c r="L31" s="81"/>
      <c r="M31" s="83"/>
    </row>
    <row r="32" spans="1:13" ht="15">
      <c r="A32" s="77"/>
      <c r="B32" s="86" t="s">
        <v>96</v>
      </c>
      <c r="C32" s="87"/>
      <c r="D32" s="88" t="s">
        <v>97</v>
      </c>
      <c r="E32" s="85"/>
      <c r="F32" s="85"/>
      <c r="G32" s="81"/>
      <c r="H32" s="85"/>
      <c r="I32" s="85"/>
      <c r="J32" s="85"/>
      <c r="K32" s="85"/>
      <c r="L32" s="81"/>
      <c r="M32" s="83"/>
    </row>
    <row r="33" spans="1:13" ht="15">
      <c r="A33" s="94"/>
      <c r="B33" s="85"/>
      <c r="C33" s="85"/>
      <c r="D33" s="88" t="s">
        <v>98</v>
      </c>
      <c r="E33" s="85"/>
      <c r="F33" s="85"/>
      <c r="G33" s="85" t="s">
        <v>99</v>
      </c>
      <c r="H33" s="85"/>
      <c r="I33" s="85"/>
      <c r="J33" s="85"/>
      <c r="K33" s="85"/>
      <c r="L33" s="81"/>
      <c r="M33" s="83"/>
    </row>
    <row r="34" spans="1:13" ht="15">
      <c r="A34" s="94"/>
      <c r="B34" s="85"/>
      <c r="C34" s="85"/>
      <c r="D34" s="88" t="s">
        <v>100</v>
      </c>
      <c r="E34" s="85"/>
      <c r="F34" s="85"/>
      <c r="G34" s="85"/>
      <c r="H34" s="85"/>
      <c r="I34" s="85"/>
      <c r="J34" s="85"/>
      <c r="K34" s="85"/>
      <c r="L34" s="81"/>
      <c r="M34" s="83"/>
    </row>
    <row r="35" spans="1:13" ht="15">
      <c r="A35" s="94"/>
      <c r="B35" s="85"/>
      <c r="C35" s="85"/>
      <c r="D35" s="88" t="s">
        <v>101</v>
      </c>
      <c r="E35" s="85"/>
      <c r="F35" s="85"/>
      <c r="G35" s="85"/>
      <c r="H35" s="85"/>
      <c r="I35" s="85"/>
      <c r="J35" s="85"/>
      <c r="K35" s="85"/>
      <c r="L35" s="81"/>
      <c r="M35" s="83"/>
    </row>
    <row r="36" spans="1:13" ht="15">
      <c r="A36" s="94"/>
      <c r="B36" s="85"/>
      <c r="C36" s="85"/>
      <c r="D36" s="88" t="s">
        <v>102</v>
      </c>
      <c r="E36" s="85"/>
      <c r="F36" s="85"/>
      <c r="G36" s="85"/>
      <c r="H36" s="85"/>
      <c r="I36" s="85"/>
      <c r="J36" s="85"/>
      <c r="K36" s="85"/>
      <c r="L36" s="81"/>
      <c r="M36" s="83"/>
    </row>
    <row r="37" spans="1:13" ht="15">
      <c r="A37" s="94"/>
      <c r="B37" s="85"/>
      <c r="C37" s="85" t="s">
        <v>103</v>
      </c>
      <c r="D37" s="85" t="s">
        <v>104</v>
      </c>
      <c r="E37" s="85"/>
      <c r="F37" s="85"/>
      <c r="G37" s="85"/>
      <c r="H37" s="85"/>
      <c r="I37" s="85"/>
      <c r="J37" s="85"/>
      <c r="K37" s="85"/>
      <c r="L37" s="81"/>
      <c r="M37" s="83"/>
    </row>
    <row r="38" spans="1:13" ht="15">
      <c r="A38" s="94"/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1"/>
      <c r="M38" s="83"/>
    </row>
    <row r="39" spans="1:13" ht="15">
      <c r="A39" s="94"/>
      <c r="B39" s="86" t="s">
        <v>105</v>
      </c>
      <c r="C39" s="85"/>
      <c r="D39" s="85" t="s">
        <v>106</v>
      </c>
      <c r="E39" s="85"/>
      <c r="F39" s="85"/>
      <c r="G39" s="85" t="s">
        <v>99</v>
      </c>
      <c r="H39" s="85"/>
      <c r="I39" s="85"/>
      <c r="J39" s="85"/>
      <c r="K39" s="85"/>
      <c r="L39" s="81"/>
      <c r="M39" s="83"/>
    </row>
    <row r="40" spans="1:13" ht="15">
      <c r="A40" s="94"/>
      <c r="B40" s="85"/>
      <c r="C40" s="85"/>
      <c r="D40" s="91" t="s">
        <v>107</v>
      </c>
      <c r="E40" s="85"/>
      <c r="F40" s="85"/>
      <c r="G40" s="85"/>
      <c r="H40" s="85"/>
      <c r="I40" s="85"/>
      <c r="J40" s="85"/>
      <c r="K40" s="85"/>
      <c r="L40" s="81"/>
      <c r="M40" s="83"/>
    </row>
    <row r="41" spans="1:13" ht="15">
      <c r="A41" s="94"/>
      <c r="B41" s="85"/>
      <c r="C41" s="85"/>
      <c r="D41" s="85" t="s">
        <v>108</v>
      </c>
      <c r="E41" s="85"/>
      <c r="F41" s="85"/>
      <c r="G41" s="85"/>
      <c r="H41" s="85"/>
      <c r="I41" s="85"/>
      <c r="J41" s="85"/>
      <c r="K41" s="85"/>
      <c r="L41" s="81"/>
      <c r="M41" s="83"/>
    </row>
    <row r="42" spans="1:13" ht="15">
      <c r="A42" s="94"/>
      <c r="B42" s="85"/>
      <c r="C42" s="85"/>
      <c r="D42" s="85" t="s">
        <v>109</v>
      </c>
      <c r="E42" s="85"/>
      <c r="F42" s="85"/>
      <c r="G42" s="85"/>
      <c r="H42" s="85"/>
      <c r="I42" s="85"/>
      <c r="J42" s="85"/>
      <c r="K42" s="85"/>
      <c r="L42" s="81"/>
      <c r="M42" s="83"/>
    </row>
    <row r="43" spans="1:13" ht="15">
      <c r="A43" s="94"/>
      <c r="B43" s="85"/>
      <c r="C43" s="85"/>
      <c r="D43" s="85" t="s">
        <v>110</v>
      </c>
      <c r="E43" s="85"/>
      <c r="F43" s="85"/>
      <c r="G43" s="85"/>
      <c r="H43" s="85"/>
      <c r="I43" s="85"/>
      <c r="J43" s="85"/>
      <c r="K43" s="85"/>
      <c r="L43" s="81"/>
      <c r="M43" s="83"/>
    </row>
    <row r="44" spans="1:13" ht="15">
      <c r="A44" s="94"/>
      <c r="B44" s="85"/>
      <c r="C44" s="85" t="s">
        <v>103</v>
      </c>
      <c r="D44" s="85" t="s">
        <v>104</v>
      </c>
      <c r="E44" s="85"/>
      <c r="F44" s="85"/>
      <c r="G44" s="85"/>
      <c r="H44" s="85"/>
      <c r="I44" s="85"/>
      <c r="J44" s="85"/>
      <c r="K44" s="85"/>
      <c r="L44" s="81"/>
      <c r="M44" s="83"/>
    </row>
    <row r="45" spans="1:13" ht="15.75" thickBot="1">
      <c r="A45" s="79"/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93"/>
      <c r="M45" s="84"/>
    </row>
    <row r="46" spans="1:13" ht="15">
      <c r="A46" s="75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92"/>
      <c r="M46" s="82"/>
    </row>
    <row r="47" spans="1:13" ht="15">
      <c r="A47" s="77" t="s">
        <v>195</v>
      </c>
      <c r="B47" s="78"/>
      <c r="C47" s="78"/>
      <c r="D47" s="78"/>
      <c r="E47" s="78"/>
      <c r="F47" s="78"/>
      <c r="G47" s="78"/>
      <c r="H47" s="78"/>
      <c r="I47" s="78"/>
      <c r="J47" s="85"/>
      <c r="K47" s="85"/>
      <c r="L47" s="81"/>
      <c r="M47" s="83"/>
    </row>
    <row r="48" spans="1:13" ht="15">
      <c r="A48" s="77" t="s">
        <v>111</v>
      </c>
      <c r="B48" s="78"/>
      <c r="C48" s="78"/>
      <c r="D48" s="78" t="s">
        <v>196</v>
      </c>
      <c r="E48" s="78"/>
      <c r="F48" s="78"/>
      <c r="G48" s="78"/>
      <c r="H48" s="78"/>
      <c r="I48" s="78"/>
      <c r="J48" s="85"/>
      <c r="K48" s="85"/>
      <c r="L48" s="81"/>
      <c r="M48" s="83"/>
    </row>
    <row r="49" spans="1:13" ht="15.75" thickBot="1">
      <c r="A49" s="79"/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93"/>
      <c r="M49" s="84"/>
    </row>
    <row r="50" spans="1:13" ht="15">
      <c r="A50" s="73"/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2"/>
      <c r="M50" s="72"/>
    </row>
    <row r="51" spans="1:13" ht="15">
      <c r="A51" s="74"/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2"/>
      <c r="M51" s="72"/>
    </row>
    <row r="52" spans="1:13" ht="15">
      <c r="A52" s="73"/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2"/>
      <c r="M52" s="72"/>
    </row>
    <row r="53" spans="1:13" ht="15">
      <c r="A53" s="73"/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2"/>
      <c r="M53" s="72"/>
    </row>
    <row r="54" spans="1:13" ht="15">
      <c r="A54" s="74" t="s">
        <v>112</v>
      </c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2"/>
      <c r="M54" s="72"/>
    </row>
    <row r="55" spans="1:13" ht="15">
      <c r="A55" s="73" t="s">
        <v>113</v>
      </c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2"/>
      <c r="M55" s="72"/>
    </row>
    <row r="56" spans="1:13" ht="15">
      <c r="A56" s="73" t="s">
        <v>175</v>
      </c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2"/>
      <c r="M56" s="72"/>
    </row>
    <row r="57" spans="1:13" ht="15">
      <c r="A57" s="73" t="s">
        <v>176</v>
      </c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2"/>
      <c r="M57" s="72"/>
    </row>
    <row r="58" spans="1:11" ht="13.5">
      <c r="A58" s="73" t="s">
        <v>177</v>
      </c>
      <c r="B58" s="73"/>
      <c r="C58" s="73"/>
      <c r="D58" s="73"/>
      <c r="E58" s="73"/>
      <c r="F58" s="73"/>
      <c r="G58" s="73"/>
      <c r="H58" s="73"/>
      <c r="I58" s="73"/>
      <c r="J58" s="73"/>
      <c r="K58" s="73"/>
    </row>
    <row r="59" spans="1:11" ht="13.5">
      <c r="A59" s="73"/>
      <c r="B59" s="73"/>
      <c r="C59" s="73"/>
      <c r="D59" s="73"/>
      <c r="E59" s="73"/>
      <c r="F59" s="73"/>
      <c r="G59" s="73"/>
      <c r="H59" s="73" t="s">
        <v>114</v>
      </c>
      <c r="I59" s="73"/>
      <c r="J59" s="73"/>
      <c r="K59" s="73"/>
    </row>
  </sheetData>
  <sheetProtection/>
  <mergeCells count="3">
    <mergeCell ref="A3:M3"/>
    <mergeCell ref="A2:M2"/>
    <mergeCell ref="A1:M1"/>
  </mergeCells>
  <printOptions/>
  <pageMargins left="0.75" right="0.75" top="1" bottom="1" header="0.3" footer="0.3"/>
  <pageSetup orientation="portrait" paperSize="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4"/>
  <sheetViews>
    <sheetView zoomScalePageLayoutView="0" workbookViewId="0" topLeftCell="A1">
      <selection activeCell="B36" sqref="B36:H36"/>
    </sheetView>
  </sheetViews>
  <sheetFormatPr defaultColWidth="8.875" defaultRowHeight="12.75"/>
  <cols>
    <col min="1" max="1" width="27.375" style="0" bestFit="1" customWidth="1"/>
    <col min="2" max="2" width="21.50390625" style="0" bestFit="1" customWidth="1"/>
    <col min="3" max="3" width="4.00390625" style="0" bestFit="1" customWidth="1"/>
    <col min="4" max="5" width="8.875" style="0" customWidth="1"/>
    <col min="6" max="6" width="3.50390625" style="0" bestFit="1" customWidth="1"/>
    <col min="7" max="7" width="28.625" style="0" bestFit="1" customWidth="1"/>
    <col min="8" max="8" width="35.375" style="0" bestFit="1" customWidth="1"/>
  </cols>
  <sheetData>
    <row r="1" spans="1:8" ht="15">
      <c r="A1" s="133" t="s">
        <v>115</v>
      </c>
      <c r="B1" s="134"/>
      <c r="C1" s="134"/>
      <c r="D1" s="134"/>
      <c r="E1" s="134"/>
      <c r="F1" s="134"/>
      <c r="G1" s="134"/>
      <c r="H1" s="135"/>
    </row>
    <row r="2" spans="1:8" ht="15">
      <c r="A2" s="106" t="s">
        <v>116</v>
      </c>
      <c r="B2" s="136" t="s">
        <v>117</v>
      </c>
      <c r="C2" s="136"/>
      <c r="D2" s="136"/>
      <c r="E2" s="136"/>
      <c r="F2" s="136"/>
      <c r="G2" s="136"/>
      <c r="H2" s="137"/>
    </row>
    <row r="3" spans="1:8" ht="15">
      <c r="A3" s="106" t="s">
        <v>118</v>
      </c>
      <c r="B3" s="136">
        <v>2017</v>
      </c>
      <c r="C3" s="136"/>
      <c r="D3" s="136"/>
      <c r="E3" s="136"/>
      <c r="F3" s="136"/>
      <c r="G3" s="136"/>
      <c r="H3" s="137"/>
    </row>
    <row r="4" spans="1:8" ht="15">
      <c r="A4" s="106" t="s">
        <v>119</v>
      </c>
      <c r="B4" s="138" t="s">
        <v>120</v>
      </c>
      <c r="C4" s="139"/>
      <c r="D4" s="139"/>
      <c r="E4" s="139"/>
      <c r="F4" s="139"/>
      <c r="G4" s="139"/>
      <c r="H4" s="140"/>
    </row>
    <row r="5" spans="1:8" ht="15">
      <c r="A5" s="107"/>
      <c r="B5" s="144" t="s">
        <v>121</v>
      </c>
      <c r="C5" s="145"/>
      <c r="D5" s="145"/>
      <c r="E5" s="145"/>
      <c r="F5" s="145"/>
      <c r="G5" s="145"/>
      <c r="H5" s="146"/>
    </row>
    <row r="6" spans="1:8" ht="15">
      <c r="A6" s="107" t="s">
        <v>122</v>
      </c>
      <c r="B6" s="147" t="s">
        <v>205</v>
      </c>
      <c r="C6" s="148"/>
      <c r="D6" s="148"/>
      <c r="E6" s="148"/>
      <c r="F6" s="148"/>
      <c r="G6" s="148"/>
      <c r="H6" s="149"/>
    </row>
    <row r="7" spans="1:8" ht="15">
      <c r="A7" s="107"/>
      <c r="B7" s="148" t="s">
        <v>87</v>
      </c>
      <c r="C7" s="148"/>
      <c r="D7" s="148"/>
      <c r="E7" s="148"/>
      <c r="F7" s="148"/>
      <c r="G7" s="148"/>
      <c r="H7" s="149"/>
    </row>
    <row r="8" spans="1:8" ht="15">
      <c r="A8" s="108"/>
      <c r="B8" s="150" t="s">
        <v>123</v>
      </c>
      <c r="C8" s="150"/>
      <c r="D8" s="150"/>
      <c r="E8" s="150"/>
      <c r="F8" s="150"/>
      <c r="G8" s="150"/>
      <c r="H8" s="151"/>
    </row>
    <row r="9" spans="1:8" ht="15">
      <c r="A9" s="109"/>
      <c r="B9" s="110"/>
      <c r="C9" s="110"/>
      <c r="D9" s="110"/>
      <c r="E9" s="110"/>
      <c r="F9" s="110"/>
      <c r="G9" s="110"/>
      <c r="H9" s="111"/>
    </row>
    <row r="10" spans="1:8" ht="45">
      <c r="A10" s="112" t="s">
        <v>124</v>
      </c>
      <c r="B10" s="100" t="s">
        <v>125</v>
      </c>
      <c r="C10" s="100" t="s">
        <v>126</v>
      </c>
      <c r="D10" s="100" t="s">
        <v>127</v>
      </c>
      <c r="E10" s="101" t="s">
        <v>128</v>
      </c>
      <c r="F10" s="100" t="s">
        <v>129</v>
      </c>
      <c r="G10" s="100" t="s">
        <v>130</v>
      </c>
      <c r="H10" s="113" t="s">
        <v>131</v>
      </c>
    </row>
    <row r="11" spans="1:8" ht="15">
      <c r="A11" s="114" t="s">
        <v>132</v>
      </c>
      <c r="B11" s="102" t="s">
        <v>106</v>
      </c>
      <c r="C11" s="103" t="s">
        <v>133</v>
      </c>
      <c r="D11" s="103">
        <v>45</v>
      </c>
      <c r="E11" s="103">
        <v>7</v>
      </c>
      <c r="F11" s="103" t="s">
        <v>134</v>
      </c>
      <c r="G11" s="103" t="s">
        <v>135</v>
      </c>
      <c r="H11" s="115" t="s">
        <v>136</v>
      </c>
    </row>
    <row r="12" spans="1:8" ht="15">
      <c r="A12" s="114" t="s">
        <v>137</v>
      </c>
      <c r="B12" s="102" t="s">
        <v>110</v>
      </c>
      <c r="C12" s="103" t="s">
        <v>145</v>
      </c>
      <c r="D12" s="103">
        <v>39</v>
      </c>
      <c r="E12" s="103">
        <v>7</v>
      </c>
      <c r="F12" s="103" t="s">
        <v>138</v>
      </c>
      <c r="G12" s="103" t="s">
        <v>146</v>
      </c>
      <c r="H12" s="115" t="s">
        <v>147</v>
      </c>
    </row>
    <row r="13" spans="1:8" ht="15">
      <c r="A13" s="114" t="s">
        <v>141</v>
      </c>
      <c r="B13" s="102" t="s">
        <v>109</v>
      </c>
      <c r="C13" s="103"/>
      <c r="D13" s="103">
        <v>28</v>
      </c>
      <c r="E13" s="103">
        <v>4</v>
      </c>
      <c r="F13" s="103" t="s">
        <v>138</v>
      </c>
      <c r="G13" s="104" t="s">
        <v>139</v>
      </c>
      <c r="H13" s="116" t="s">
        <v>140</v>
      </c>
    </row>
    <row r="14" spans="1:8" ht="15">
      <c r="A14" s="114" t="s">
        <v>144</v>
      </c>
      <c r="B14" s="102" t="s">
        <v>108</v>
      </c>
      <c r="C14" s="103"/>
      <c r="D14" s="103">
        <v>51</v>
      </c>
      <c r="E14" s="103">
        <v>7</v>
      </c>
      <c r="F14" s="103" t="s">
        <v>134</v>
      </c>
      <c r="G14" s="103" t="s">
        <v>142</v>
      </c>
      <c r="H14" s="115" t="s">
        <v>143</v>
      </c>
    </row>
    <row r="15" spans="1:8" ht="15">
      <c r="A15" s="114" t="s">
        <v>148</v>
      </c>
      <c r="B15" s="102" t="s">
        <v>107</v>
      </c>
      <c r="C15" s="103"/>
      <c r="D15" s="103">
        <v>17</v>
      </c>
      <c r="E15" s="103">
        <v>1</v>
      </c>
      <c r="F15" s="103" t="s">
        <v>134</v>
      </c>
      <c r="G15" s="103" t="s">
        <v>149</v>
      </c>
      <c r="H15" s="115" t="s">
        <v>150</v>
      </c>
    </row>
    <row r="16" spans="1:8" ht="15">
      <c r="A16" s="114" t="s">
        <v>151</v>
      </c>
      <c r="B16" s="102"/>
      <c r="C16" s="103"/>
      <c r="D16" s="103"/>
      <c r="E16" s="103"/>
      <c r="F16" s="103"/>
      <c r="G16" s="103"/>
      <c r="H16" s="115"/>
    </row>
    <row r="17" spans="1:8" ht="15">
      <c r="A17" s="109"/>
      <c r="B17" s="110"/>
      <c r="C17" s="110"/>
      <c r="D17" s="110"/>
      <c r="E17" s="110"/>
      <c r="F17" s="110"/>
      <c r="G17" s="110"/>
      <c r="H17" s="111"/>
    </row>
    <row r="18" spans="1:8" ht="15">
      <c r="A18" s="117" t="s">
        <v>152</v>
      </c>
      <c r="B18" s="100" t="s">
        <v>125</v>
      </c>
      <c r="C18" s="141" t="s">
        <v>153</v>
      </c>
      <c r="D18" s="142"/>
      <c r="E18" s="142"/>
      <c r="F18" s="142"/>
      <c r="G18" s="142"/>
      <c r="H18" s="143"/>
    </row>
    <row r="19" spans="1:8" ht="15">
      <c r="A19" s="106" t="s">
        <v>154</v>
      </c>
      <c r="B19" s="105" t="s">
        <v>104</v>
      </c>
      <c r="C19" s="152" t="s">
        <v>155</v>
      </c>
      <c r="D19" s="153"/>
      <c r="E19" s="153"/>
      <c r="F19" s="153"/>
      <c r="G19" s="153"/>
      <c r="H19" s="154"/>
    </row>
    <row r="20" spans="1:8" ht="15">
      <c r="A20" s="106" t="s">
        <v>156</v>
      </c>
      <c r="B20" s="105"/>
      <c r="C20" s="152"/>
      <c r="D20" s="153"/>
      <c r="E20" s="153"/>
      <c r="F20" s="153"/>
      <c r="G20" s="153"/>
      <c r="H20" s="154"/>
    </row>
    <row r="21" spans="1:8" ht="15">
      <c r="A21" s="106" t="s">
        <v>157</v>
      </c>
      <c r="B21" s="105" t="s">
        <v>104</v>
      </c>
      <c r="C21" s="152" t="s">
        <v>158</v>
      </c>
      <c r="D21" s="153"/>
      <c r="E21" s="153"/>
      <c r="F21" s="153"/>
      <c r="G21" s="153"/>
      <c r="H21" s="154"/>
    </row>
    <row r="22" spans="1:8" ht="15">
      <c r="A22" s="106" t="s">
        <v>159</v>
      </c>
      <c r="B22" s="105"/>
      <c r="C22" s="152"/>
      <c r="D22" s="153"/>
      <c r="E22" s="153"/>
      <c r="F22" s="153"/>
      <c r="G22" s="153"/>
      <c r="H22" s="154"/>
    </row>
    <row r="23" spans="1:8" ht="15">
      <c r="A23" s="106" t="s">
        <v>160</v>
      </c>
      <c r="B23" s="105"/>
      <c r="C23" s="152"/>
      <c r="D23" s="153"/>
      <c r="E23" s="153"/>
      <c r="F23" s="153"/>
      <c r="G23" s="153"/>
      <c r="H23" s="154"/>
    </row>
    <row r="24" spans="1:8" ht="15">
      <c r="A24" s="106" t="s">
        <v>161</v>
      </c>
      <c r="B24" s="105"/>
      <c r="C24" s="152"/>
      <c r="D24" s="153"/>
      <c r="E24" s="153"/>
      <c r="F24" s="153"/>
      <c r="G24" s="153"/>
      <c r="H24" s="154"/>
    </row>
    <row r="25" spans="1:8" ht="15">
      <c r="A25" s="106" t="s">
        <v>162</v>
      </c>
      <c r="B25" s="105" t="s">
        <v>98</v>
      </c>
      <c r="C25" s="152" t="s">
        <v>163</v>
      </c>
      <c r="D25" s="153"/>
      <c r="E25" s="153"/>
      <c r="F25" s="153"/>
      <c r="G25" s="153"/>
      <c r="H25" s="154"/>
    </row>
    <row r="26" spans="1:8" ht="15.75" thickBot="1">
      <c r="A26" s="118" t="s">
        <v>164</v>
      </c>
      <c r="B26" s="119" t="s">
        <v>104</v>
      </c>
      <c r="C26" s="157" t="s">
        <v>165</v>
      </c>
      <c r="D26" s="158"/>
      <c r="E26" s="158"/>
      <c r="F26" s="158"/>
      <c r="G26" s="158"/>
      <c r="H26" s="159"/>
    </row>
    <row r="29" spans="1:8" ht="15.75" thickBot="1">
      <c r="A29" s="99"/>
      <c r="B29" s="99"/>
      <c r="C29" s="99"/>
      <c r="D29" s="99"/>
      <c r="E29" s="99"/>
      <c r="F29" s="99"/>
      <c r="G29" s="99"/>
      <c r="H29" s="99"/>
    </row>
    <row r="30" spans="1:8" ht="15">
      <c r="A30" s="120" t="s">
        <v>116</v>
      </c>
      <c r="B30" s="155" t="s">
        <v>166</v>
      </c>
      <c r="C30" s="155"/>
      <c r="D30" s="155"/>
      <c r="E30" s="155"/>
      <c r="F30" s="155"/>
      <c r="G30" s="155"/>
      <c r="H30" s="156"/>
    </row>
    <row r="31" spans="1:8" ht="15">
      <c r="A31" s="106" t="s">
        <v>118</v>
      </c>
      <c r="B31" s="136">
        <v>2017</v>
      </c>
      <c r="C31" s="136"/>
      <c r="D31" s="136"/>
      <c r="E31" s="136"/>
      <c r="F31" s="136"/>
      <c r="G31" s="136"/>
      <c r="H31" s="137"/>
    </row>
    <row r="32" spans="1:8" ht="15">
      <c r="A32" s="106" t="s">
        <v>119</v>
      </c>
      <c r="B32" s="138" t="s">
        <v>207</v>
      </c>
      <c r="C32" s="139"/>
      <c r="D32" s="139"/>
      <c r="E32" s="139"/>
      <c r="F32" s="139"/>
      <c r="G32" s="139"/>
      <c r="H32" s="140"/>
    </row>
    <row r="33" spans="1:8" ht="15">
      <c r="A33" s="107"/>
      <c r="B33" s="144" t="s">
        <v>121</v>
      </c>
      <c r="C33" s="145"/>
      <c r="D33" s="145"/>
      <c r="E33" s="145"/>
      <c r="F33" s="145"/>
      <c r="G33" s="145"/>
      <c r="H33" s="146"/>
    </row>
    <row r="34" spans="1:8" ht="15">
      <c r="A34" s="107" t="s">
        <v>122</v>
      </c>
      <c r="B34" s="147" t="s">
        <v>206</v>
      </c>
      <c r="C34" s="148"/>
      <c r="D34" s="148"/>
      <c r="E34" s="148"/>
      <c r="F34" s="148"/>
      <c r="G34" s="148"/>
      <c r="H34" s="149"/>
    </row>
    <row r="35" spans="1:8" ht="15">
      <c r="A35" s="107"/>
      <c r="B35" s="148" t="s">
        <v>87</v>
      </c>
      <c r="C35" s="148"/>
      <c r="D35" s="148"/>
      <c r="E35" s="148"/>
      <c r="F35" s="148"/>
      <c r="G35" s="148"/>
      <c r="H35" s="149"/>
    </row>
    <row r="36" spans="1:8" ht="15">
      <c r="A36" s="108"/>
      <c r="B36" s="150" t="s">
        <v>123</v>
      </c>
      <c r="C36" s="150"/>
      <c r="D36" s="150"/>
      <c r="E36" s="150"/>
      <c r="F36" s="150"/>
      <c r="G36" s="150"/>
      <c r="H36" s="151"/>
    </row>
    <row r="37" spans="1:8" ht="15">
      <c r="A37" s="109"/>
      <c r="B37" s="110"/>
      <c r="C37" s="110"/>
      <c r="D37" s="110"/>
      <c r="E37" s="110"/>
      <c r="F37" s="110"/>
      <c r="G37" s="110"/>
      <c r="H37" s="111"/>
    </row>
    <row r="38" spans="1:8" ht="45">
      <c r="A38" s="112" t="s">
        <v>124</v>
      </c>
      <c r="B38" s="100" t="s">
        <v>125</v>
      </c>
      <c r="C38" s="100" t="s">
        <v>126</v>
      </c>
      <c r="D38" s="100" t="s">
        <v>127</v>
      </c>
      <c r="E38" s="101" t="s">
        <v>128</v>
      </c>
      <c r="F38" s="100" t="s">
        <v>129</v>
      </c>
      <c r="G38" s="100" t="s">
        <v>130</v>
      </c>
      <c r="H38" s="113" t="s">
        <v>131</v>
      </c>
    </row>
    <row r="39" spans="1:8" ht="15">
      <c r="A39" s="114" t="s">
        <v>132</v>
      </c>
      <c r="B39" s="102" t="s">
        <v>97</v>
      </c>
      <c r="C39" s="103" t="s">
        <v>145</v>
      </c>
      <c r="D39" s="103">
        <v>48</v>
      </c>
      <c r="E39" s="103">
        <v>7</v>
      </c>
      <c r="F39" s="103" t="s">
        <v>134</v>
      </c>
      <c r="G39" s="103" t="s">
        <v>167</v>
      </c>
      <c r="H39" s="115" t="s">
        <v>169</v>
      </c>
    </row>
    <row r="40" spans="1:8" ht="15">
      <c r="A40" s="114" t="s">
        <v>137</v>
      </c>
      <c r="B40" s="102" t="s">
        <v>98</v>
      </c>
      <c r="C40" s="103" t="s">
        <v>133</v>
      </c>
      <c r="D40" s="103">
        <v>36</v>
      </c>
      <c r="E40" s="103">
        <v>7</v>
      </c>
      <c r="F40" s="103" t="s">
        <v>134</v>
      </c>
      <c r="G40" s="103" t="s">
        <v>167</v>
      </c>
      <c r="H40" s="115" t="s">
        <v>168</v>
      </c>
    </row>
    <row r="41" spans="1:8" ht="15">
      <c r="A41" s="114" t="s">
        <v>141</v>
      </c>
      <c r="B41" s="102" t="s">
        <v>100</v>
      </c>
      <c r="C41" s="103"/>
      <c r="D41" s="103">
        <v>56</v>
      </c>
      <c r="E41" s="103">
        <v>7</v>
      </c>
      <c r="F41" s="103" t="s">
        <v>134</v>
      </c>
      <c r="G41" s="104" t="s">
        <v>146</v>
      </c>
      <c r="H41" s="116" t="s">
        <v>170</v>
      </c>
    </row>
    <row r="42" spans="1:8" ht="15">
      <c r="A42" s="114" t="s">
        <v>144</v>
      </c>
      <c r="B42" s="102" t="s">
        <v>101</v>
      </c>
      <c r="C42" s="103"/>
      <c r="D42" s="103">
        <v>29</v>
      </c>
      <c r="E42" s="103">
        <v>1</v>
      </c>
      <c r="F42" s="103" t="s">
        <v>138</v>
      </c>
      <c r="G42" s="103" t="s">
        <v>171</v>
      </c>
      <c r="H42" s="115" t="s">
        <v>172</v>
      </c>
    </row>
    <row r="43" spans="1:8" ht="15">
      <c r="A43" s="114" t="s">
        <v>148</v>
      </c>
      <c r="B43" s="102" t="s">
        <v>102</v>
      </c>
      <c r="C43" s="103"/>
      <c r="D43" s="103">
        <v>34</v>
      </c>
      <c r="E43" s="103">
        <v>1</v>
      </c>
      <c r="F43" s="103" t="s">
        <v>134</v>
      </c>
      <c r="G43" s="103" t="s">
        <v>173</v>
      </c>
      <c r="H43" s="115" t="s">
        <v>174</v>
      </c>
    </row>
    <row r="44" spans="1:8" ht="15">
      <c r="A44" s="114" t="s">
        <v>151</v>
      </c>
      <c r="B44" s="102"/>
      <c r="C44" s="103"/>
      <c r="D44" s="103"/>
      <c r="E44" s="103"/>
      <c r="F44" s="103"/>
      <c r="G44" s="103"/>
      <c r="H44" s="115"/>
    </row>
    <row r="45" spans="1:8" ht="15">
      <c r="A45" s="109"/>
      <c r="B45" s="110"/>
      <c r="C45" s="110"/>
      <c r="D45" s="110"/>
      <c r="E45" s="110"/>
      <c r="F45" s="110"/>
      <c r="G45" s="110"/>
      <c r="H45" s="111"/>
    </row>
    <row r="46" spans="1:8" ht="15">
      <c r="A46" s="117" t="s">
        <v>152</v>
      </c>
      <c r="B46" s="100" t="s">
        <v>125</v>
      </c>
      <c r="C46" s="141" t="s">
        <v>153</v>
      </c>
      <c r="D46" s="142"/>
      <c r="E46" s="142"/>
      <c r="F46" s="142"/>
      <c r="G46" s="142"/>
      <c r="H46" s="143"/>
    </row>
    <row r="47" spans="1:8" ht="15">
      <c r="A47" s="106" t="s">
        <v>154</v>
      </c>
      <c r="B47" s="105" t="s">
        <v>104</v>
      </c>
      <c r="C47" s="152" t="s">
        <v>155</v>
      </c>
      <c r="D47" s="153"/>
      <c r="E47" s="153"/>
      <c r="F47" s="153"/>
      <c r="G47" s="153"/>
      <c r="H47" s="154"/>
    </row>
    <row r="48" spans="1:8" ht="15">
      <c r="A48" s="106" t="s">
        <v>156</v>
      </c>
      <c r="B48" s="105"/>
      <c r="C48" s="152"/>
      <c r="D48" s="153"/>
      <c r="E48" s="153"/>
      <c r="F48" s="153"/>
      <c r="G48" s="153"/>
      <c r="H48" s="154"/>
    </row>
    <row r="49" spans="1:8" ht="15">
      <c r="A49" s="106" t="s">
        <v>157</v>
      </c>
      <c r="B49" s="105" t="s">
        <v>104</v>
      </c>
      <c r="C49" s="152" t="s">
        <v>158</v>
      </c>
      <c r="D49" s="153"/>
      <c r="E49" s="153"/>
      <c r="F49" s="153"/>
      <c r="G49" s="153"/>
      <c r="H49" s="154"/>
    </row>
    <row r="50" spans="1:8" ht="15">
      <c r="A50" s="106" t="s">
        <v>159</v>
      </c>
      <c r="B50" s="105"/>
      <c r="C50" s="152"/>
      <c r="D50" s="153"/>
      <c r="E50" s="153"/>
      <c r="F50" s="153"/>
      <c r="G50" s="153"/>
      <c r="H50" s="154"/>
    </row>
    <row r="51" spans="1:8" ht="15">
      <c r="A51" s="106" t="s">
        <v>160</v>
      </c>
      <c r="B51" s="105"/>
      <c r="C51" s="152"/>
      <c r="D51" s="153"/>
      <c r="E51" s="153"/>
      <c r="F51" s="153"/>
      <c r="G51" s="153"/>
      <c r="H51" s="154"/>
    </row>
    <row r="52" spans="1:8" ht="15">
      <c r="A52" s="106" t="s">
        <v>161</v>
      </c>
      <c r="B52" s="105"/>
      <c r="C52" s="152"/>
      <c r="D52" s="153"/>
      <c r="E52" s="153"/>
      <c r="F52" s="153"/>
      <c r="G52" s="153"/>
      <c r="H52" s="154"/>
    </row>
    <row r="53" spans="1:8" ht="15">
      <c r="A53" s="106" t="s">
        <v>162</v>
      </c>
      <c r="B53" s="105" t="s">
        <v>98</v>
      </c>
      <c r="C53" s="152" t="s">
        <v>163</v>
      </c>
      <c r="D53" s="153"/>
      <c r="E53" s="153"/>
      <c r="F53" s="153"/>
      <c r="G53" s="153"/>
      <c r="H53" s="154"/>
    </row>
    <row r="54" spans="1:8" ht="15.75" thickBot="1">
      <c r="A54" s="118" t="s">
        <v>164</v>
      </c>
      <c r="B54" s="119" t="s">
        <v>104</v>
      </c>
      <c r="C54" s="157" t="s">
        <v>165</v>
      </c>
      <c r="D54" s="158"/>
      <c r="E54" s="158"/>
      <c r="F54" s="158"/>
      <c r="G54" s="158"/>
      <c r="H54" s="159"/>
    </row>
  </sheetData>
  <sheetProtection/>
  <mergeCells count="33">
    <mergeCell ref="C53:H53"/>
    <mergeCell ref="C54:H54"/>
    <mergeCell ref="C46:H46"/>
    <mergeCell ref="C47:H47"/>
    <mergeCell ref="C48:H48"/>
    <mergeCell ref="C49:H49"/>
    <mergeCell ref="C50:H50"/>
    <mergeCell ref="C51:H51"/>
    <mergeCell ref="B35:H35"/>
    <mergeCell ref="B36:H36"/>
    <mergeCell ref="B33:H33"/>
    <mergeCell ref="C52:H52"/>
    <mergeCell ref="C24:H24"/>
    <mergeCell ref="C25:H25"/>
    <mergeCell ref="B31:H31"/>
    <mergeCell ref="B32:H32"/>
    <mergeCell ref="C26:H26"/>
    <mergeCell ref="B34:H34"/>
    <mergeCell ref="C19:H19"/>
    <mergeCell ref="B30:H30"/>
    <mergeCell ref="C20:H20"/>
    <mergeCell ref="C21:H21"/>
    <mergeCell ref="C22:H22"/>
    <mergeCell ref="C23:H23"/>
    <mergeCell ref="A1:H1"/>
    <mergeCell ref="B2:H2"/>
    <mergeCell ref="B3:H3"/>
    <mergeCell ref="B4:H4"/>
    <mergeCell ref="C18:H18"/>
    <mergeCell ref="B5:H5"/>
    <mergeCell ref="B6:H6"/>
    <mergeCell ref="B7:H7"/>
    <mergeCell ref="B8:H8"/>
  </mergeCells>
  <printOptions/>
  <pageMargins left="0.75" right="0.75" top="1" bottom="1" header="0.3" footer="0.3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6"/>
  <sheetViews>
    <sheetView tabSelected="1" zoomScalePageLayoutView="0" workbookViewId="0" topLeftCell="A1">
      <selection activeCell="C27" sqref="C27"/>
    </sheetView>
  </sheetViews>
  <sheetFormatPr defaultColWidth="11.00390625" defaultRowHeight="12.75"/>
  <cols>
    <col min="1" max="1" width="37.875" style="12" customWidth="1"/>
    <col min="2" max="2" width="23.50390625" style="65" customWidth="1"/>
    <col min="3" max="3" width="21.50390625" style="65" customWidth="1"/>
    <col min="4" max="4" width="19.50390625" style="65" customWidth="1"/>
    <col min="5" max="5" width="18.625" style="46" customWidth="1"/>
    <col min="6" max="16384" width="10.875" style="12" customWidth="1"/>
  </cols>
  <sheetData>
    <row r="1" spans="1:2" ht="25.5">
      <c r="A1" s="14" t="s">
        <v>49</v>
      </c>
      <c r="B1" s="60"/>
    </row>
    <row r="2" ht="15.75">
      <c r="B2" s="61"/>
    </row>
    <row r="3" spans="1:2" ht="18.75">
      <c r="A3" s="57" t="s">
        <v>68</v>
      </c>
      <c r="B3" s="61"/>
    </row>
    <row r="4" spans="1:5" ht="24">
      <c r="A4" s="44" t="s">
        <v>52</v>
      </c>
      <c r="B4" s="62" t="s">
        <v>74</v>
      </c>
      <c r="C4" s="48" t="s">
        <v>75</v>
      </c>
      <c r="D4" s="62" t="s">
        <v>76</v>
      </c>
      <c r="E4" s="48" t="s">
        <v>25</v>
      </c>
    </row>
    <row r="5" spans="1:5" s="13" customFormat="1" ht="15.75">
      <c r="A5" s="13" t="s">
        <v>53</v>
      </c>
      <c r="B5" s="63">
        <f>-'2016-2017 Szakmai Terv '!D45</f>
        <v>-4263000</v>
      </c>
      <c r="C5" s="63">
        <f>-'2017-2018 Szakmai Terv '!D45</f>
        <v>-5435250</v>
      </c>
      <c r="D5" s="63">
        <f>-'2018-2019 Szakmai Terv  '!D45</f>
        <v>-5701000</v>
      </c>
      <c r="E5" s="47">
        <f>SUM(B5:D5)</f>
        <v>-15399250</v>
      </c>
    </row>
    <row r="6" spans="1:5" s="13" customFormat="1" ht="15.75">
      <c r="A6" s="13" t="s">
        <v>42</v>
      </c>
      <c r="B6" s="63">
        <f>B7+B10+B13+B17+B19+B21</f>
        <v>3600000</v>
      </c>
      <c r="C6" s="63">
        <f>C7+C10+C13+C17+C19+C21</f>
        <v>5300000</v>
      </c>
      <c r="D6" s="63">
        <f>D7+D10+D13+D17+D19+D21</f>
        <v>1400000</v>
      </c>
      <c r="E6" s="63">
        <f>E7+E10+E13+E17+E19+E21</f>
        <v>10300000</v>
      </c>
    </row>
    <row r="7" spans="1:5" s="13" customFormat="1" ht="15.75">
      <c r="A7" s="58" t="s">
        <v>73</v>
      </c>
      <c r="B7" s="63">
        <f>SUM(B8:B9)</f>
        <v>600000</v>
      </c>
      <c r="C7" s="63">
        <f>SUM(C8:C9)</f>
        <v>500000</v>
      </c>
      <c r="D7" s="63">
        <f>SUM(D8:D9)</f>
        <v>550000</v>
      </c>
      <c r="E7" s="47">
        <f>SUM(B7:D7)</f>
        <v>1650000</v>
      </c>
    </row>
    <row r="8" spans="1:5" ht="15.75">
      <c r="A8" s="59" t="s">
        <v>78</v>
      </c>
      <c r="B8" s="64">
        <v>100000</v>
      </c>
      <c r="C8" s="64">
        <v>0</v>
      </c>
      <c r="D8" s="64"/>
      <c r="E8" s="45"/>
    </row>
    <row r="9" spans="1:5" ht="15.75">
      <c r="A9" s="59" t="s">
        <v>77</v>
      </c>
      <c r="B9" s="64">
        <v>500000</v>
      </c>
      <c r="C9" s="64">
        <v>500000</v>
      </c>
      <c r="D9" s="64">
        <v>550000</v>
      </c>
      <c r="E9" s="45"/>
    </row>
    <row r="10" spans="1:5" s="13" customFormat="1" ht="15.75">
      <c r="A10" s="58" t="s">
        <v>79</v>
      </c>
      <c r="B10" s="63">
        <f>SUM(B11:B12)</f>
        <v>600000</v>
      </c>
      <c r="C10" s="63">
        <f>SUM(C11:C12)</f>
        <v>500000</v>
      </c>
      <c r="D10" s="63">
        <f>SUM(D11:D12)</f>
        <v>550000</v>
      </c>
      <c r="E10" s="47">
        <f>SUM(B10:D10)</f>
        <v>1650000</v>
      </c>
    </row>
    <row r="11" spans="1:5" ht="15.75">
      <c r="A11" s="59" t="s">
        <v>78</v>
      </c>
      <c r="B11" s="64">
        <v>100000</v>
      </c>
      <c r="C11" s="64">
        <v>0</v>
      </c>
      <c r="D11" s="64"/>
      <c r="E11" s="45"/>
    </row>
    <row r="12" spans="1:5" ht="15.75">
      <c r="A12" s="59" t="s">
        <v>77</v>
      </c>
      <c r="B12" s="64">
        <v>500000</v>
      </c>
      <c r="C12" s="64">
        <v>500000</v>
      </c>
      <c r="D12" s="64">
        <v>550000</v>
      </c>
      <c r="E12" s="45"/>
    </row>
    <row r="13" spans="1:5" s="58" customFormat="1" ht="15.75">
      <c r="A13" s="58" t="s">
        <v>80</v>
      </c>
      <c r="B13" s="70">
        <f>SUM(B14:B16)</f>
        <v>2100000</v>
      </c>
      <c r="C13" s="70">
        <f>SUM(C14:C16)</f>
        <v>4000000</v>
      </c>
      <c r="D13" s="70">
        <f>SUM(D14:D16)</f>
        <v>0</v>
      </c>
      <c r="E13" s="70">
        <f>SUM(E14:E16)</f>
        <v>6100000</v>
      </c>
    </row>
    <row r="14" spans="1:5" s="57" customFormat="1" ht="18.75">
      <c r="A14" s="59" t="s">
        <v>208</v>
      </c>
      <c r="B14" s="69">
        <v>1000000</v>
      </c>
      <c r="C14" s="69">
        <v>4000000</v>
      </c>
      <c r="D14" s="69" t="s">
        <v>178</v>
      </c>
      <c r="E14" s="47">
        <f>SUM(B14:D14)</f>
        <v>5000000</v>
      </c>
    </row>
    <row r="15" spans="1:5" s="57" customFormat="1" ht="18.75">
      <c r="A15" s="59" t="s">
        <v>69</v>
      </c>
      <c r="B15" s="121">
        <f>800000+300000</f>
        <v>1100000</v>
      </c>
      <c r="C15" s="69" t="s">
        <v>178</v>
      </c>
      <c r="D15" s="69" t="s">
        <v>178</v>
      </c>
      <c r="E15" s="47">
        <f>SUM(B15:D15)</f>
        <v>1100000</v>
      </c>
    </row>
    <row r="16" spans="1:5" s="57" customFormat="1" ht="18.75">
      <c r="A16" s="59" t="s">
        <v>70</v>
      </c>
      <c r="B16" s="64">
        <v>0</v>
      </c>
      <c r="C16" s="64"/>
      <c r="D16" s="64"/>
      <c r="E16" s="45">
        <f aca="true" t="shared" si="0" ref="E16:E23">SUM(B16:D16)</f>
        <v>0</v>
      </c>
    </row>
    <row r="17" spans="1:5" ht="15.75">
      <c r="A17" s="58" t="s">
        <v>54</v>
      </c>
      <c r="B17" s="63">
        <f>SUM(B18)</f>
        <v>0</v>
      </c>
      <c r="C17" s="63">
        <f>SUM(C18)</f>
        <v>0</v>
      </c>
      <c r="D17" s="63">
        <f>SUM(D18)</f>
        <v>0</v>
      </c>
      <c r="E17" s="47">
        <f t="shared" si="0"/>
        <v>0</v>
      </c>
    </row>
    <row r="18" spans="1:5" ht="15.75">
      <c r="A18" s="59" t="s">
        <v>67</v>
      </c>
      <c r="B18" s="64">
        <f>COUNTA(A18)*'Szponzorációs csomag'!$B15</f>
        <v>0</v>
      </c>
      <c r="C18" s="64">
        <f>COUNTA(B18)*'Szponzorációs csomag'!$B15</f>
        <v>0</v>
      </c>
      <c r="D18" s="64">
        <f>COUNTA(C18)*'Szponzorációs csomag'!$B15</f>
        <v>0</v>
      </c>
      <c r="E18" s="45">
        <f t="shared" si="0"/>
        <v>0</v>
      </c>
    </row>
    <row r="19" spans="1:5" ht="15.75">
      <c r="A19" s="58" t="s">
        <v>59</v>
      </c>
      <c r="B19" s="63">
        <f>SUM(B20)</f>
        <v>0</v>
      </c>
      <c r="C19" s="63">
        <f>SUM(C20)</f>
        <v>0</v>
      </c>
      <c r="D19" s="63">
        <f>SUM(D20)</f>
        <v>0</v>
      </c>
      <c r="E19" s="47">
        <f t="shared" si="0"/>
        <v>0</v>
      </c>
    </row>
    <row r="20" spans="1:5" ht="15.75">
      <c r="A20" s="59" t="s">
        <v>67</v>
      </c>
      <c r="B20" s="64">
        <f>COUNTA(A20)*'Szponzorációs csomag'!$B17</f>
        <v>0</v>
      </c>
      <c r="C20" s="64">
        <f>COUNTA(B20)*'Szponzorációs csomag'!$B17</f>
        <v>0</v>
      </c>
      <c r="D20" s="64">
        <f>COUNTA(C20)*'Szponzorációs csomag'!$B17</f>
        <v>0</v>
      </c>
      <c r="E20" s="45">
        <f t="shared" si="0"/>
        <v>0</v>
      </c>
    </row>
    <row r="21" spans="1:5" ht="15.75">
      <c r="A21" s="58" t="s">
        <v>62</v>
      </c>
      <c r="B21" s="63">
        <f>SUM(B22)</f>
        <v>300000</v>
      </c>
      <c r="C21" s="63">
        <f>SUM(C22:C23)</f>
        <v>300000</v>
      </c>
      <c r="D21" s="63">
        <f>SUM(D22:D23)</f>
        <v>300000</v>
      </c>
      <c r="E21" s="47">
        <f t="shared" si="0"/>
        <v>900000</v>
      </c>
    </row>
    <row r="22" spans="1:5" ht="15.75">
      <c r="A22" s="59" t="s">
        <v>66</v>
      </c>
      <c r="B22" s="64">
        <f>1*'Szponzorációs csomag'!$B$19</f>
        <v>300000</v>
      </c>
      <c r="C22" s="64">
        <f>COUNTA(B22)*'Szponzorációs csomag'!$B$19</f>
        <v>300000</v>
      </c>
      <c r="D22" s="64">
        <f>COUNTA(C22)*'Szponzorációs csomag'!$B$19</f>
        <v>300000</v>
      </c>
      <c r="E22" s="45">
        <f t="shared" si="0"/>
        <v>900000</v>
      </c>
    </row>
    <row r="23" spans="1:5" ht="15.75">
      <c r="A23" s="59"/>
      <c r="B23" s="64">
        <f>0*'Szponzorációs csomag'!$B$19</f>
        <v>0</v>
      </c>
      <c r="C23" s="64">
        <f>0*'Szponzorációs csomag'!$B$19</f>
        <v>0</v>
      </c>
      <c r="D23" s="64">
        <f>0*'Szponzorációs csomag'!$B$19</f>
        <v>0</v>
      </c>
      <c r="E23" s="45">
        <f t="shared" si="0"/>
        <v>0</v>
      </c>
    </row>
    <row r="24" spans="1:5" s="68" customFormat="1" ht="21">
      <c r="A24" s="66" t="s">
        <v>43</v>
      </c>
      <c r="B24" s="67">
        <f>B5+B6</f>
        <v>-663000</v>
      </c>
      <c r="C24" s="67">
        <f>C5+C6</f>
        <v>-135250</v>
      </c>
      <c r="D24" s="67">
        <f>D5+D6</f>
        <v>-4301000</v>
      </c>
      <c r="E24" s="67">
        <f>E5+E6</f>
        <v>-5099250</v>
      </c>
    </row>
    <row r="25" spans="1:2" ht="15.75">
      <c r="A25" s="13"/>
      <c r="B25" s="61"/>
    </row>
    <row r="26" spans="1:2" ht="15.75">
      <c r="A26" s="13"/>
      <c r="B26" s="61"/>
    </row>
  </sheetData>
  <sheetProtection/>
  <printOptions/>
  <pageMargins left="0.75" right="0.75" top="1" bottom="1" header="0.3" footer="0.3"/>
  <pageSetup orientation="portrait" paperSize="3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5"/>
  <sheetViews>
    <sheetView zoomScalePageLayoutView="0" workbookViewId="0" topLeftCell="A1">
      <selection activeCell="C9" sqref="C9"/>
    </sheetView>
  </sheetViews>
  <sheetFormatPr defaultColWidth="11.00390625" defaultRowHeight="12.75"/>
  <cols>
    <col min="1" max="1" width="25.375" style="7" customWidth="1"/>
    <col min="2" max="2" width="10.50390625" style="7" customWidth="1"/>
    <col min="3" max="3" width="15.125" style="7" customWidth="1"/>
    <col min="4" max="4" width="15.50390625" style="7" customWidth="1"/>
    <col min="5" max="13" width="9.125" style="7" customWidth="1"/>
    <col min="14" max="16384" width="10.875" style="7" customWidth="1"/>
  </cols>
  <sheetData>
    <row r="1" spans="1:4" ht="25.5">
      <c r="A1" s="18" t="s">
        <v>50</v>
      </c>
      <c r="C1" s="11"/>
      <c r="D1" s="11"/>
    </row>
    <row r="2" spans="1:4" ht="15.75" customHeight="1">
      <c r="A2" s="12" t="s">
        <v>72</v>
      </c>
      <c r="C2" s="11"/>
      <c r="D2" s="11"/>
    </row>
    <row r="3" spans="1:6" ht="15">
      <c r="A3" s="19" t="s">
        <v>46</v>
      </c>
      <c r="B3" s="20"/>
      <c r="C3" s="16"/>
      <c r="D3" s="21" t="s">
        <v>47</v>
      </c>
      <c r="E3" s="21"/>
      <c r="F3" s="1"/>
    </row>
    <row r="4" spans="1:5" ht="15">
      <c r="A4" s="5" t="s">
        <v>33</v>
      </c>
      <c r="B4" s="1"/>
      <c r="C4" s="1"/>
      <c r="D4" s="22">
        <v>9525</v>
      </c>
      <c r="E4" s="9"/>
    </row>
    <row r="5" spans="1:5" ht="15">
      <c r="A5" s="6" t="s">
        <v>48</v>
      </c>
      <c r="B5" s="1"/>
      <c r="C5" s="1"/>
      <c r="D5" s="22">
        <v>15500</v>
      </c>
      <c r="E5" s="9"/>
    </row>
    <row r="7" ht="13.5">
      <c r="D7" s="37"/>
    </row>
    <row r="8" spans="1:13" ht="18.75">
      <c r="A8" s="23" t="s">
        <v>51</v>
      </c>
      <c r="B8" s="24" t="s">
        <v>39</v>
      </c>
      <c r="C8" s="71" t="s">
        <v>81</v>
      </c>
      <c r="D8" s="38"/>
      <c r="E8" s="24" t="s">
        <v>2</v>
      </c>
      <c r="F8" s="24" t="s">
        <v>3</v>
      </c>
      <c r="G8" s="24" t="s">
        <v>4</v>
      </c>
      <c r="H8" s="24" t="s">
        <v>5</v>
      </c>
      <c r="I8" s="24" t="s">
        <v>8</v>
      </c>
      <c r="J8" s="24" t="s">
        <v>9</v>
      </c>
      <c r="K8" s="39" t="s">
        <v>10</v>
      </c>
      <c r="L8" s="24" t="s">
        <v>11</v>
      </c>
      <c r="M8" s="24" t="s">
        <v>12</v>
      </c>
    </row>
    <row r="9" spans="1:12" ht="13.5">
      <c r="A9" s="7" t="s">
        <v>16</v>
      </c>
      <c r="B9" s="7">
        <f>SUM(E9:M9)</f>
        <v>13</v>
      </c>
      <c r="C9" s="7">
        <v>2</v>
      </c>
      <c r="D9" s="25">
        <f aca="true" t="shared" si="0" ref="D9:D19">C9*$D$4*B9</f>
        <v>247650</v>
      </c>
      <c r="F9" s="7">
        <v>1</v>
      </c>
      <c r="G9" s="7">
        <v>1</v>
      </c>
      <c r="H9" s="7">
        <v>2</v>
      </c>
      <c r="I9" s="7">
        <v>3</v>
      </c>
      <c r="J9" s="7">
        <v>3</v>
      </c>
      <c r="K9" s="17">
        <v>2</v>
      </c>
      <c r="L9" s="7">
        <v>1</v>
      </c>
    </row>
    <row r="10" spans="1:13" ht="13.5">
      <c r="A10" s="7" t="s">
        <v>20</v>
      </c>
      <c r="B10" s="7">
        <f aca="true" t="shared" si="1" ref="B10:B19">SUM(E10:M10)</f>
        <v>22</v>
      </c>
      <c r="C10" s="7">
        <v>1</v>
      </c>
      <c r="D10" s="25">
        <f t="shared" si="0"/>
        <v>209550</v>
      </c>
      <c r="E10" s="7">
        <v>4</v>
      </c>
      <c r="F10" s="7">
        <v>3</v>
      </c>
      <c r="G10" s="7">
        <v>3</v>
      </c>
      <c r="H10" s="7">
        <v>2</v>
      </c>
      <c r="I10" s="7">
        <v>1</v>
      </c>
      <c r="J10" s="7">
        <v>1</v>
      </c>
      <c r="K10" s="17">
        <v>1</v>
      </c>
      <c r="L10" s="7">
        <v>3</v>
      </c>
      <c r="M10" s="7">
        <v>4</v>
      </c>
    </row>
    <row r="11" spans="1:12" ht="13.5">
      <c r="A11" s="7" t="s">
        <v>18</v>
      </c>
      <c r="B11" s="7">
        <f t="shared" si="1"/>
        <v>10</v>
      </c>
      <c r="C11" s="7">
        <v>0</v>
      </c>
      <c r="D11" s="25">
        <f t="shared" si="0"/>
        <v>0</v>
      </c>
      <c r="E11" s="7">
        <v>1</v>
      </c>
      <c r="F11" s="7">
        <v>1</v>
      </c>
      <c r="G11" s="7">
        <v>1</v>
      </c>
      <c r="H11" s="7">
        <v>1</v>
      </c>
      <c r="I11" s="7">
        <v>2</v>
      </c>
      <c r="J11" s="7">
        <v>2</v>
      </c>
      <c r="K11" s="17">
        <v>1</v>
      </c>
      <c r="L11" s="7">
        <v>1</v>
      </c>
    </row>
    <row r="12" spans="1:11" ht="13.5">
      <c r="A12" s="7" t="s">
        <v>22</v>
      </c>
      <c r="B12" s="7">
        <f t="shared" si="1"/>
        <v>3</v>
      </c>
      <c r="C12" s="7">
        <v>2</v>
      </c>
      <c r="D12" s="25">
        <f t="shared" si="0"/>
        <v>57150</v>
      </c>
      <c r="I12" s="7">
        <v>1</v>
      </c>
      <c r="J12" s="7">
        <v>2</v>
      </c>
      <c r="K12" s="17"/>
    </row>
    <row r="13" spans="1:12" ht="13.5">
      <c r="A13" s="7" t="s">
        <v>17</v>
      </c>
      <c r="B13" s="7">
        <f t="shared" si="1"/>
        <v>13</v>
      </c>
      <c r="C13" s="7">
        <v>1.5</v>
      </c>
      <c r="D13" s="25">
        <f t="shared" si="0"/>
        <v>185737.5</v>
      </c>
      <c r="F13" s="7">
        <v>1</v>
      </c>
      <c r="G13" s="7">
        <v>1</v>
      </c>
      <c r="H13" s="7">
        <v>2</v>
      </c>
      <c r="I13" s="7">
        <v>3</v>
      </c>
      <c r="J13" s="7">
        <v>3</v>
      </c>
      <c r="K13" s="17">
        <v>2</v>
      </c>
      <c r="L13" s="7">
        <v>1</v>
      </c>
    </row>
    <row r="14" spans="1:13" ht="13.5">
      <c r="A14" s="7" t="s">
        <v>21</v>
      </c>
      <c r="B14" s="7">
        <f t="shared" si="1"/>
        <v>22</v>
      </c>
      <c r="C14" s="7">
        <v>1</v>
      </c>
      <c r="D14" s="25">
        <f t="shared" si="0"/>
        <v>209550</v>
      </c>
      <c r="E14" s="7">
        <v>4</v>
      </c>
      <c r="F14" s="7">
        <v>3</v>
      </c>
      <c r="G14" s="7">
        <v>3</v>
      </c>
      <c r="H14" s="7">
        <v>2</v>
      </c>
      <c r="I14" s="7">
        <v>1</v>
      </c>
      <c r="J14" s="7">
        <v>1</v>
      </c>
      <c r="K14" s="17">
        <v>1</v>
      </c>
      <c r="L14" s="7">
        <v>3</v>
      </c>
      <c r="M14" s="7">
        <v>4</v>
      </c>
    </row>
    <row r="15" spans="1:12" ht="13.5">
      <c r="A15" s="7" t="s">
        <v>19</v>
      </c>
      <c r="B15" s="7">
        <f t="shared" si="1"/>
        <v>10</v>
      </c>
      <c r="C15" s="7">
        <v>0</v>
      </c>
      <c r="D15" s="25">
        <f t="shared" si="0"/>
        <v>0</v>
      </c>
      <c r="E15" s="7">
        <v>1</v>
      </c>
      <c r="F15" s="7">
        <v>1</v>
      </c>
      <c r="G15" s="7">
        <v>1</v>
      </c>
      <c r="H15" s="7">
        <v>1</v>
      </c>
      <c r="I15" s="7">
        <v>2</v>
      </c>
      <c r="J15" s="7">
        <v>2</v>
      </c>
      <c r="K15" s="17">
        <v>1</v>
      </c>
      <c r="L15" s="7">
        <v>1</v>
      </c>
    </row>
    <row r="16" spans="1:11" ht="13.5">
      <c r="A16" s="7" t="s">
        <v>24</v>
      </c>
      <c r="B16" s="7">
        <f t="shared" si="1"/>
        <v>3</v>
      </c>
      <c r="C16" s="7">
        <v>1.5</v>
      </c>
      <c r="D16" s="25">
        <f t="shared" si="0"/>
        <v>42862.5</v>
      </c>
      <c r="I16" s="7">
        <v>1</v>
      </c>
      <c r="J16" s="7">
        <v>2</v>
      </c>
      <c r="K16" s="17"/>
    </row>
    <row r="17" spans="1:12" ht="13.5">
      <c r="A17" s="7" t="s">
        <v>15</v>
      </c>
      <c r="B17" s="7">
        <f t="shared" si="1"/>
        <v>15</v>
      </c>
      <c r="C17" s="7">
        <v>0</v>
      </c>
      <c r="D17" s="25">
        <f t="shared" si="0"/>
        <v>0</v>
      </c>
      <c r="E17" s="7">
        <v>1</v>
      </c>
      <c r="F17" s="7">
        <v>2</v>
      </c>
      <c r="G17" s="7">
        <v>2</v>
      </c>
      <c r="H17" s="7">
        <v>2</v>
      </c>
      <c r="I17" s="7">
        <v>2</v>
      </c>
      <c r="J17" s="7">
        <v>2</v>
      </c>
      <c r="K17" s="17">
        <v>2</v>
      </c>
      <c r="L17" s="7">
        <v>2</v>
      </c>
    </row>
    <row r="18" spans="1:11" ht="13.5">
      <c r="A18" s="7" t="s">
        <v>0</v>
      </c>
      <c r="B18" s="7">
        <v>1</v>
      </c>
      <c r="C18" s="7">
        <v>12</v>
      </c>
      <c r="D18" s="25">
        <f t="shared" si="0"/>
        <v>114300</v>
      </c>
      <c r="J18" s="7">
        <v>1</v>
      </c>
      <c r="K18" s="17"/>
    </row>
    <row r="19" spans="1:12" ht="13.5">
      <c r="A19" s="7" t="s">
        <v>23</v>
      </c>
      <c r="B19" s="7">
        <f t="shared" si="1"/>
        <v>2</v>
      </c>
      <c r="C19" s="7">
        <v>6</v>
      </c>
      <c r="D19" s="25">
        <f t="shared" si="0"/>
        <v>114300</v>
      </c>
      <c r="F19" s="7">
        <v>0</v>
      </c>
      <c r="I19" s="7">
        <v>1</v>
      </c>
      <c r="J19" s="7">
        <v>1</v>
      </c>
      <c r="K19" s="17"/>
      <c r="L19" s="7">
        <v>0</v>
      </c>
    </row>
    <row r="20" ht="13.5">
      <c r="D20" s="25"/>
    </row>
    <row r="21" spans="1:4" s="26" customFormat="1" ht="13.5">
      <c r="A21" s="26" t="s">
        <v>35</v>
      </c>
      <c r="B21" s="27">
        <f>D21/C21</f>
        <v>3.937</v>
      </c>
      <c r="C21" s="26">
        <v>300000</v>
      </c>
      <c r="D21" s="28">
        <f>SUM(D9:D19)</f>
        <v>1181100</v>
      </c>
    </row>
    <row r="22" spans="1:4" s="53" customFormat="1" ht="15">
      <c r="A22" s="52" t="s">
        <v>34</v>
      </c>
      <c r="B22" s="56">
        <f>ROUNDUP(B21,0)</f>
        <v>4</v>
      </c>
      <c r="C22" s="53">
        <v>240000</v>
      </c>
      <c r="D22" s="54">
        <f>C22*B22</f>
        <v>960000</v>
      </c>
    </row>
    <row r="23" spans="1:9" s="8" customFormat="1" ht="13.5">
      <c r="A23" s="8" t="s">
        <v>36</v>
      </c>
      <c r="D23" s="29"/>
      <c r="I23" s="29"/>
    </row>
    <row r="24" spans="4:9" s="8" customFormat="1" ht="13.5">
      <c r="D24" s="29"/>
      <c r="I24" s="29"/>
    </row>
    <row r="25" spans="1:9" ht="13.5">
      <c r="A25" s="8" t="s">
        <v>1</v>
      </c>
      <c r="B25" s="7" t="s">
        <v>32</v>
      </c>
      <c r="D25" s="25"/>
      <c r="I25" s="25"/>
    </row>
    <row r="26" spans="1:4" ht="15">
      <c r="A26" s="4" t="s">
        <v>6</v>
      </c>
      <c r="B26" s="9">
        <v>2</v>
      </c>
      <c r="C26" s="2">
        <v>65000</v>
      </c>
      <c r="D26" s="2">
        <f>C26*B26</f>
        <v>130000</v>
      </c>
    </row>
    <row r="27" spans="1:4" ht="15">
      <c r="A27" s="30" t="s">
        <v>7</v>
      </c>
      <c r="B27" s="9">
        <v>2</v>
      </c>
      <c r="C27" s="2">
        <v>65000</v>
      </c>
      <c r="D27" s="2">
        <f>C27*B27</f>
        <v>130000</v>
      </c>
    </row>
    <row r="28" spans="1:4" ht="15">
      <c r="A28" s="30" t="s">
        <v>38</v>
      </c>
      <c r="B28" s="9"/>
      <c r="C28" s="2">
        <v>65000</v>
      </c>
      <c r="D28" s="2">
        <f>C28*B28</f>
        <v>0</v>
      </c>
    </row>
    <row r="29" spans="1:4" ht="15">
      <c r="A29" s="31" t="s">
        <v>14</v>
      </c>
      <c r="B29" s="9">
        <v>2</v>
      </c>
      <c r="C29" s="2">
        <v>65000</v>
      </c>
      <c r="D29" s="2">
        <f>C29*B29</f>
        <v>130000</v>
      </c>
    </row>
    <row r="30" spans="1:4" ht="15">
      <c r="A30" s="32" t="s">
        <v>13</v>
      </c>
      <c r="B30" s="10">
        <v>2</v>
      </c>
      <c r="C30" s="3">
        <v>66500</v>
      </c>
      <c r="D30" s="2">
        <f>C30*B30</f>
        <v>133000</v>
      </c>
    </row>
    <row r="31" spans="1:4" s="53" customFormat="1" ht="15">
      <c r="A31" s="53" t="s">
        <v>37</v>
      </c>
      <c r="D31" s="54">
        <f>SUM(D26:D30)</f>
        <v>523000</v>
      </c>
    </row>
    <row r="32" ht="13.5">
      <c r="D32" s="25"/>
    </row>
    <row r="33" spans="1:4" s="53" customFormat="1" ht="15">
      <c r="A33" s="53" t="s">
        <v>40</v>
      </c>
      <c r="D33" s="55">
        <f>SUM(D34)</f>
        <v>90000</v>
      </c>
    </row>
    <row r="34" spans="1:4" s="8" customFormat="1" ht="15">
      <c r="A34" s="33" t="s">
        <v>44</v>
      </c>
      <c r="B34" s="10">
        <v>15</v>
      </c>
      <c r="C34" s="3">
        <v>6000</v>
      </c>
      <c r="D34" s="2">
        <f>C34*B34</f>
        <v>90000</v>
      </c>
    </row>
    <row r="35" spans="1:10" ht="13.5">
      <c r="A35" s="9"/>
      <c r="B35" s="9"/>
      <c r="C35" s="9"/>
      <c r="D35" s="40"/>
      <c r="E35" s="9"/>
      <c r="F35" s="9"/>
      <c r="G35" s="9"/>
      <c r="H35" s="9"/>
      <c r="I35" s="9"/>
      <c r="J35" s="9"/>
    </row>
    <row r="36" spans="1:10" ht="13.5">
      <c r="A36" s="41" t="s">
        <v>41</v>
      </c>
      <c r="B36" s="9"/>
      <c r="C36" s="9"/>
      <c r="D36" s="15"/>
      <c r="E36" s="16"/>
      <c r="F36" s="16"/>
      <c r="G36" s="10"/>
      <c r="H36" s="9"/>
      <c r="I36" s="9"/>
      <c r="J36" s="42"/>
    </row>
    <row r="37" spans="1:10" ht="13.5">
      <c r="A37" s="10" t="s">
        <v>26</v>
      </c>
      <c r="B37" s="9">
        <v>11</v>
      </c>
      <c r="C37" s="9"/>
      <c r="D37" s="15"/>
      <c r="E37" s="16"/>
      <c r="F37" s="16"/>
      <c r="G37" s="10"/>
      <c r="H37" s="9"/>
      <c r="I37" s="9"/>
      <c r="J37" s="15"/>
    </row>
    <row r="38" spans="1:10" ht="13.5">
      <c r="A38" s="43" t="s">
        <v>27</v>
      </c>
      <c r="B38" s="9"/>
      <c r="C38" s="9"/>
      <c r="D38" s="15">
        <v>118000</v>
      </c>
      <c r="E38" s="16"/>
      <c r="F38" s="16"/>
      <c r="G38" s="43"/>
      <c r="H38" s="9"/>
      <c r="I38" s="9"/>
      <c r="J38" s="15"/>
    </row>
    <row r="39" spans="1:10" ht="13.5">
      <c r="A39" s="43" t="s">
        <v>28</v>
      </c>
      <c r="B39" s="9"/>
      <c r="C39" s="9"/>
      <c r="D39" s="15">
        <v>57000</v>
      </c>
      <c r="E39" s="16"/>
      <c r="F39" s="16"/>
      <c r="G39" s="43"/>
      <c r="H39" s="9"/>
      <c r="I39" s="9"/>
      <c r="J39" s="15"/>
    </row>
    <row r="40" spans="1:10" ht="13.5">
      <c r="A40" s="43" t="s">
        <v>29</v>
      </c>
      <c r="B40" s="9"/>
      <c r="C40" s="9"/>
      <c r="D40" s="15">
        <v>55000</v>
      </c>
      <c r="E40" s="16"/>
      <c r="F40" s="16"/>
      <c r="G40" s="43"/>
      <c r="H40" s="9"/>
      <c r="I40" s="9"/>
      <c r="J40" s="15"/>
    </row>
    <row r="41" spans="1:10" ht="13.5">
      <c r="A41" s="43" t="s">
        <v>30</v>
      </c>
      <c r="B41" s="9"/>
      <c r="C41" s="9"/>
      <c r="D41" s="15">
        <f>SUM(D38:D40)</f>
        <v>230000</v>
      </c>
      <c r="E41" s="16"/>
      <c r="F41" s="16"/>
      <c r="G41" s="43"/>
      <c r="H41" s="9"/>
      <c r="I41" s="9"/>
      <c r="J41" s="15"/>
    </row>
    <row r="42" spans="1:10" ht="13.5">
      <c r="A42" s="43" t="s">
        <v>45</v>
      </c>
      <c r="B42" s="9"/>
      <c r="C42" s="9"/>
      <c r="D42" s="15">
        <v>160000</v>
      </c>
      <c r="E42" s="16"/>
      <c r="F42" s="16"/>
      <c r="G42" s="43"/>
      <c r="H42" s="9"/>
      <c r="I42" s="9"/>
      <c r="J42" s="15"/>
    </row>
    <row r="43" spans="1:10" s="11" customFormat="1" ht="15">
      <c r="A43" s="49" t="s">
        <v>31</v>
      </c>
      <c r="B43" s="50"/>
      <c r="C43" s="50"/>
      <c r="D43" s="51">
        <f>D41*B37+D42</f>
        <v>2690000</v>
      </c>
      <c r="E43" s="51"/>
      <c r="F43" s="51"/>
      <c r="G43" s="49"/>
      <c r="H43" s="50"/>
      <c r="I43" s="50"/>
      <c r="J43" s="51"/>
    </row>
    <row r="45" spans="1:4" s="12" customFormat="1" ht="15.75">
      <c r="A45" s="34" t="s">
        <v>71</v>
      </c>
      <c r="B45" s="35"/>
      <c r="C45" s="35"/>
      <c r="D45" s="36">
        <f>D31+D22+D23+D43+D33</f>
        <v>4263000</v>
      </c>
    </row>
  </sheetData>
  <sheetProtection/>
  <printOptions/>
  <pageMargins left="0.75" right="0.75" top="1" bottom="1" header="0.3" footer="0.3"/>
  <pageSetup orientation="portrait" paperSize="3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5"/>
  <sheetViews>
    <sheetView zoomScalePageLayoutView="0" workbookViewId="0" topLeftCell="A3">
      <selection activeCell="D21" sqref="D21"/>
    </sheetView>
  </sheetViews>
  <sheetFormatPr defaultColWidth="11.00390625" defaultRowHeight="12.75"/>
  <cols>
    <col min="1" max="1" width="25.375" style="7" customWidth="1"/>
    <col min="2" max="2" width="10.50390625" style="7" customWidth="1"/>
    <col min="3" max="3" width="15.125" style="7" customWidth="1"/>
    <col min="4" max="4" width="15.50390625" style="7" customWidth="1"/>
    <col min="5" max="13" width="9.125" style="7" customWidth="1"/>
    <col min="14" max="16384" width="10.875" style="7" customWidth="1"/>
  </cols>
  <sheetData>
    <row r="1" spans="1:4" ht="25.5">
      <c r="A1" s="18" t="s">
        <v>50</v>
      </c>
      <c r="C1" s="11"/>
      <c r="D1" s="11"/>
    </row>
    <row r="2" spans="1:4" ht="15.75" customHeight="1">
      <c r="A2" s="12" t="s">
        <v>72</v>
      </c>
      <c r="C2" s="11"/>
      <c r="D2" s="11"/>
    </row>
    <row r="3" spans="1:6" ht="15">
      <c r="A3" s="125" t="s">
        <v>191</v>
      </c>
      <c r="B3" s="20"/>
      <c r="C3" s="16"/>
      <c r="D3" s="124" t="s">
        <v>190</v>
      </c>
      <c r="E3" s="21"/>
      <c r="F3" s="1"/>
    </row>
    <row r="4" spans="1:5" ht="15">
      <c r="A4" s="5" t="s">
        <v>33</v>
      </c>
      <c r="B4" s="1"/>
      <c r="C4" s="1"/>
      <c r="D4" s="22">
        <v>9500</v>
      </c>
      <c r="E4" s="9"/>
    </row>
    <row r="5" spans="1:5" ht="15">
      <c r="A5" s="6" t="s">
        <v>48</v>
      </c>
      <c r="B5" s="1"/>
      <c r="C5" s="1"/>
      <c r="D5" s="22">
        <v>9500</v>
      </c>
      <c r="E5" s="9"/>
    </row>
    <row r="7" ht="13.5">
      <c r="D7" s="37"/>
    </row>
    <row r="8" spans="1:13" ht="18.75">
      <c r="A8" s="23" t="s">
        <v>51</v>
      </c>
      <c r="B8" s="24" t="s">
        <v>39</v>
      </c>
      <c r="C8" s="71" t="s">
        <v>81</v>
      </c>
      <c r="D8" s="38"/>
      <c r="E8" s="24" t="s">
        <v>2</v>
      </c>
      <c r="F8" s="24" t="s">
        <v>3</v>
      </c>
      <c r="G8" s="24" t="s">
        <v>4</v>
      </c>
      <c r="H8" s="24" t="s">
        <v>5</v>
      </c>
      <c r="I8" s="24" t="s">
        <v>8</v>
      </c>
      <c r="J8" s="24" t="s">
        <v>9</v>
      </c>
      <c r="K8" s="39" t="s">
        <v>10</v>
      </c>
      <c r="L8" s="24" t="s">
        <v>11</v>
      </c>
      <c r="M8" s="24" t="s">
        <v>12</v>
      </c>
    </row>
    <row r="9" spans="1:13" ht="13.5">
      <c r="A9" s="7" t="s">
        <v>16</v>
      </c>
      <c r="B9" s="7">
        <f>SUM(E9:M9)</f>
        <v>17</v>
      </c>
      <c r="C9" s="7">
        <v>1.5</v>
      </c>
      <c r="D9" s="25">
        <f aca="true" t="shared" si="0" ref="D9:D19">C9*$D$4*B9</f>
        <v>242250</v>
      </c>
      <c r="E9" s="7">
        <v>2</v>
      </c>
      <c r="F9" s="7">
        <v>1</v>
      </c>
      <c r="G9" s="7">
        <v>1</v>
      </c>
      <c r="H9" s="7">
        <v>2</v>
      </c>
      <c r="I9" s="7">
        <v>3</v>
      </c>
      <c r="J9" s="7">
        <v>3</v>
      </c>
      <c r="K9" s="17">
        <v>2</v>
      </c>
      <c r="L9" s="7">
        <v>1</v>
      </c>
      <c r="M9" s="7">
        <v>2</v>
      </c>
    </row>
    <row r="10" spans="1:13" ht="13.5">
      <c r="A10" s="7" t="s">
        <v>20</v>
      </c>
      <c r="B10" s="7">
        <f aca="true" t="shared" si="1" ref="B10:B19">SUM(E10:M10)</f>
        <v>20</v>
      </c>
      <c r="C10" s="7">
        <v>1</v>
      </c>
      <c r="D10" s="25">
        <f t="shared" si="0"/>
        <v>190000</v>
      </c>
      <c r="E10" s="7">
        <v>4</v>
      </c>
      <c r="F10" s="7">
        <v>3</v>
      </c>
      <c r="G10" s="7">
        <v>3</v>
      </c>
      <c r="H10" s="7">
        <v>2</v>
      </c>
      <c r="I10" s="7">
        <v>1</v>
      </c>
      <c r="J10" s="7">
        <v>1</v>
      </c>
      <c r="K10" s="17">
        <v>1</v>
      </c>
      <c r="L10" s="7">
        <v>3</v>
      </c>
      <c r="M10" s="7">
        <v>2</v>
      </c>
    </row>
    <row r="11" spans="1:12" ht="13.5">
      <c r="A11" s="7" t="s">
        <v>18</v>
      </c>
      <c r="B11" s="7">
        <f t="shared" si="1"/>
        <v>10</v>
      </c>
      <c r="C11" s="7">
        <v>0</v>
      </c>
      <c r="D11" s="25">
        <f t="shared" si="0"/>
        <v>0</v>
      </c>
      <c r="E11" s="7">
        <v>1</v>
      </c>
      <c r="F11" s="7">
        <v>1</v>
      </c>
      <c r="G11" s="7">
        <v>1</v>
      </c>
      <c r="H11" s="7">
        <v>1</v>
      </c>
      <c r="I11" s="7">
        <v>2</v>
      </c>
      <c r="J11" s="7">
        <v>2</v>
      </c>
      <c r="K11" s="17">
        <v>1</v>
      </c>
      <c r="L11" s="7">
        <v>1</v>
      </c>
    </row>
    <row r="12" spans="1:12" ht="13.5">
      <c r="A12" s="7" t="s">
        <v>22</v>
      </c>
      <c r="B12" s="7">
        <f t="shared" si="1"/>
        <v>7</v>
      </c>
      <c r="C12" s="7">
        <v>2</v>
      </c>
      <c r="D12" s="25">
        <f t="shared" si="0"/>
        <v>133000</v>
      </c>
      <c r="F12" s="7">
        <v>1</v>
      </c>
      <c r="G12" s="7">
        <v>1</v>
      </c>
      <c r="H12" s="7">
        <v>1</v>
      </c>
      <c r="I12" s="7">
        <v>1</v>
      </c>
      <c r="J12" s="7">
        <v>2</v>
      </c>
      <c r="K12" s="17"/>
      <c r="L12" s="7">
        <v>1</v>
      </c>
    </row>
    <row r="13" spans="1:13" ht="13.5">
      <c r="A13" s="7" t="s">
        <v>17</v>
      </c>
      <c r="B13" s="7">
        <f t="shared" si="1"/>
        <v>17</v>
      </c>
      <c r="C13" s="7">
        <v>1.5</v>
      </c>
      <c r="D13" s="25">
        <f t="shared" si="0"/>
        <v>242250</v>
      </c>
      <c r="E13" s="7">
        <v>2</v>
      </c>
      <c r="F13" s="7">
        <v>1</v>
      </c>
      <c r="G13" s="7">
        <v>1</v>
      </c>
      <c r="H13" s="7">
        <v>2</v>
      </c>
      <c r="I13" s="7">
        <v>3</v>
      </c>
      <c r="J13" s="7">
        <v>3</v>
      </c>
      <c r="K13" s="17">
        <v>2</v>
      </c>
      <c r="L13" s="7">
        <v>1</v>
      </c>
      <c r="M13" s="7">
        <v>2</v>
      </c>
    </row>
    <row r="14" spans="1:13" ht="13.5">
      <c r="A14" s="7" t="s">
        <v>21</v>
      </c>
      <c r="B14" s="7">
        <f t="shared" si="1"/>
        <v>20</v>
      </c>
      <c r="C14" s="7">
        <v>1</v>
      </c>
      <c r="D14" s="25">
        <f t="shared" si="0"/>
        <v>190000</v>
      </c>
      <c r="E14" s="7">
        <v>4</v>
      </c>
      <c r="F14" s="7">
        <v>3</v>
      </c>
      <c r="G14" s="7">
        <v>3</v>
      </c>
      <c r="H14" s="7">
        <v>2</v>
      </c>
      <c r="I14" s="7">
        <v>1</v>
      </c>
      <c r="J14" s="7">
        <v>1</v>
      </c>
      <c r="K14" s="17">
        <v>1</v>
      </c>
      <c r="L14" s="7">
        <v>3</v>
      </c>
      <c r="M14" s="7">
        <v>2</v>
      </c>
    </row>
    <row r="15" spans="1:12" ht="13.5">
      <c r="A15" s="7" t="s">
        <v>19</v>
      </c>
      <c r="B15" s="7">
        <f t="shared" si="1"/>
        <v>10</v>
      </c>
      <c r="C15" s="7">
        <v>0</v>
      </c>
      <c r="D15" s="25">
        <f t="shared" si="0"/>
        <v>0</v>
      </c>
      <c r="E15" s="7">
        <v>1</v>
      </c>
      <c r="F15" s="7">
        <v>1</v>
      </c>
      <c r="G15" s="7">
        <v>1</v>
      </c>
      <c r="H15" s="7">
        <v>1</v>
      </c>
      <c r="I15" s="7">
        <v>2</v>
      </c>
      <c r="J15" s="7">
        <v>2</v>
      </c>
      <c r="K15" s="17">
        <v>1</v>
      </c>
      <c r="L15" s="7">
        <v>1</v>
      </c>
    </row>
    <row r="16" spans="1:12" ht="13.5">
      <c r="A16" s="7" t="s">
        <v>24</v>
      </c>
      <c r="B16" s="7">
        <f t="shared" si="1"/>
        <v>7</v>
      </c>
      <c r="C16" s="7">
        <v>1.5</v>
      </c>
      <c r="D16" s="25">
        <f t="shared" si="0"/>
        <v>99750</v>
      </c>
      <c r="F16" s="7">
        <v>1</v>
      </c>
      <c r="G16" s="7">
        <v>1</v>
      </c>
      <c r="H16" s="7">
        <v>1</v>
      </c>
      <c r="I16" s="7">
        <v>1</v>
      </c>
      <c r="J16" s="7">
        <v>2</v>
      </c>
      <c r="K16" s="17"/>
      <c r="L16" s="7">
        <v>1</v>
      </c>
    </row>
    <row r="17" spans="1:12" ht="13.5">
      <c r="A17" s="7" t="s">
        <v>15</v>
      </c>
      <c r="B17" s="7">
        <f t="shared" si="1"/>
        <v>15</v>
      </c>
      <c r="C17" s="7">
        <v>0</v>
      </c>
      <c r="D17" s="25">
        <f t="shared" si="0"/>
        <v>0</v>
      </c>
      <c r="E17" s="7">
        <v>1</v>
      </c>
      <c r="F17" s="7">
        <v>2</v>
      </c>
      <c r="G17" s="7">
        <v>2</v>
      </c>
      <c r="H17" s="7">
        <v>2</v>
      </c>
      <c r="I17" s="7">
        <v>2</v>
      </c>
      <c r="J17" s="7">
        <v>2</v>
      </c>
      <c r="K17" s="17">
        <v>2</v>
      </c>
      <c r="L17" s="7">
        <v>2</v>
      </c>
    </row>
    <row r="18" spans="1:11" ht="13.5">
      <c r="A18" s="7" t="s">
        <v>0</v>
      </c>
      <c r="B18" s="7">
        <v>1</v>
      </c>
      <c r="C18" s="7">
        <v>12</v>
      </c>
      <c r="D18" s="25">
        <f>C18*$D$5*B18</f>
        <v>114000</v>
      </c>
      <c r="F18" s="7">
        <v>1</v>
      </c>
      <c r="G18" s="7">
        <v>1</v>
      </c>
      <c r="J18" s="7">
        <v>1</v>
      </c>
      <c r="K18" s="17"/>
    </row>
    <row r="19" spans="1:12" ht="13.5">
      <c r="A19" s="7" t="s">
        <v>23</v>
      </c>
      <c r="B19" s="7">
        <f t="shared" si="1"/>
        <v>2</v>
      </c>
      <c r="C19" s="7">
        <v>6</v>
      </c>
      <c r="D19" s="25">
        <f t="shared" si="0"/>
        <v>114000</v>
      </c>
      <c r="F19" s="7">
        <v>0</v>
      </c>
      <c r="I19" s="7">
        <v>1</v>
      </c>
      <c r="J19" s="7">
        <v>1</v>
      </c>
      <c r="K19" s="17"/>
      <c r="L19" s="7">
        <v>0</v>
      </c>
    </row>
    <row r="20" ht="13.5">
      <c r="D20" s="25"/>
    </row>
    <row r="21" spans="1:4" s="53" customFormat="1" ht="15">
      <c r="A21" s="52" t="s">
        <v>34</v>
      </c>
      <c r="B21" s="56"/>
      <c r="C21" s="53">
        <v>240000</v>
      </c>
      <c r="D21" s="28">
        <f>SUM(D9:D19)</f>
        <v>1325250</v>
      </c>
    </row>
    <row r="22" spans="1:9" s="8" customFormat="1" ht="13.5">
      <c r="A22" s="8" t="s">
        <v>36</v>
      </c>
      <c r="D22" s="29"/>
      <c r="I22" s="29"/>
    </row>
    <row r="23" spans="4:9" s="8" customFormat="1" ht="13.5">
      <c r="D23" s="29"/>
      <c r="I23" s="29"/>
    </row>
    <row r="24" spans="1:9" ht="13.5">
      <c r="A24" s="8" t="s">
        <v>1</v>
      </c>
      <c r="B24" s="7" t="s">
        <v>32</v>
      </c>
      <c r="D24" s="25"/>
      <c r="I24" s="25"/>
    </row>
    <row r="25" spans="1:4" ht="15">
      <c r="A25" s="4" t="s">
        <v>6</v>
      </c>
      <c r="B25" s="9">
        <v>2</v>
      </c>
      <c r="C25" s="2">
        <v>65000</v>
      </c>
      <c r="D25" s="2">
        <f>C25*B25</f>
        <v>130000</v>
      </c>
    </row>
    <row r="26" spans="1:4" ht="15">
      <c r="A26" s="30" t="s">
        <v>7</v>
      </c>
      <c r="B26" s="9">
        <v>2</v>
      </c>
      <c r="C26" s="2">
        <v>65000</v>
      </c>
      <c r="D26" s="2">
        <f>C26*B26</f>
        <v>130000</v>
      </c>
    </row>
    <row r="27" spans="1:4" ht="15">
      <c r="A27" s="30" t="s">
        <v>38</v>
      </c>
      <c r="B27" s="9">
        <v>2</v>
      </c>
      <c r="C27" s="2">
        <v>65000</v>
      </c>
      <c r="D27" s="2">
        <f>C27*B27</f>
        <v>130000</v>
      </c>
    </row>
    <row r="28" spans="1:4" ht="15">
      <c r="A28" s="31" t="s">
        <v>14</v>
      </c>
      <c r="B28" s="9">
        <v>2</v>
      </c>
      <c r="C28" s="2">
        <v>65000</v>
      </c>
      <c r="D28" s="2">
        <f>C28*B28</f>
        <v>130000</v>
      </c>
    </row>
    <row r="29" spans="1:4" ht="15">
      <c r="A29" s="32" t="s">
        <v>13</v>
      </c>
      <c r="B29" s="10">
        <v>2</v>
      </c>
      <c r="C29" s="3">
        <v>80000</v>
      </c>
      <c r="D29" s="2">
        <f>C29*B29</f>
        <v>160000</v>
      </c>
    </row>
    <row r="30" spans="1:4" s="53" customFormat="1" ht="15">
      <c r="A30" s="53" t="s">
        <v>37</v>
      </c>
      <c r="D30" s="54">
        <f>SUM(D25:D29)</f>
        <v>680000</v>
      </c>
    </row>
    <row r="31" ht="13.5">
      <c r="D31" s="25"/>
    </row>
    <row r="32" spans="1:4" s="53" customFormat="1" ht="15">
      <c r="A32" s="53" t="s">
        <v>40</v>
      </c>
      <c r="D32" s="55">
        <f>SUM(D33:D34)</f>
        <v>610000</v>
      </c>
    </row>
    <row r="33" spans="1:4" s="8" customFormat="1" ht="15">
      <c r="A33" s="33" t="s">
        <v>186</v>
      </c>
      <c r="B33" s="10">
        <v>10</v>
      </c>
      <c r="C33" s="3">
        <v>52000</v>
      </c>
      <c r="D33" s="2">
        <f>C33*B33</f>
        <v>520000</v>
      </c>
    </row>
    <row r="34" spans="1:4" s="8" customFormat="1" ht="15">
      <c r="A34" s="33" t="s">
        <v>187</v>
      </c>
      <c r="B34" s="10">
        <v>10</v>
      </c>
      <c r="C34" s="3">
        <v>9000</v>
      </c>
      <c r="D34" s="2">
        <f>C34*B34</f>
        <v>90000</v>
      </c>
    </row>
    <row r="35" spans="1:10" ht="13.5">
      <c r="A35" s="9"/>
      <c r="B35" s="9"/>
      <c r="C35" s="9"/>
      <c r="D35" s="40"/>
      <c r="E35" s="9"/>
      <c r="F35" s="9"/>
      <c r="G35" s="9"/>
      <c r="H35" s="9"/>
      <c r="I35" s="9"/>
      <c r="J35" s="9"/>
    </row>
    <row r="36" spans="1:10" ht="13.5">
      <c r="A36" s="41" t="s">
        <v>179</v>
      </c>
      <c r="B36" s="9" t="s">
        <v>188</v>
      </c>
      <c r="C36" s="9"/>
      <c r="D36" s="15"/>
      <c r="E36" s="16"/>
      <c r="F36" s="16"/>
      <c r="G36" s="10"/>
      <c r="H36" s="9"/>
      <c r="I36" s="9"/>
      <c r="J36" s="42"/>
    </row>
    <row r="37" spans="1:10" ht="13.5">
      <c r="A37" s="10" t="s">
        <v>26</v>
      </c>
      <c r="B37" s="9">
        <v>12</v>
      </c>
      <c r="C37" s="9"/>
      <c r="D37" s="15"/>
      <c r="E37" s="16"/>
      <c r="F37" s="16"/>
      <c r="G37" s="10"/>
      <c r="H37" s="9"/>
      <c r="I37" s="9"/>
      <c r="J37" s="15"/>
    </row>
    <row r="38" spans="1:10" ht="13.5">
      <c r="A38" s="43" t="s">
        <v>189</v>
      </c>
      <c r="B38" s="9"/>
      <c r="C38" s="9"/>
      <c r="D38" s="15">
        <v>65000</v>
      </c>
      <c r="E38" s="16"/>
      <c r="F38" s="123"/>
      <c r="G38" s="15"/>
      <c r="H38" s="9"/>
      <c r="I38" s="9"/>
      <c r="J38" s="15"/>
    </row>
    <row r="39" spans="1:10" ht="13.5">
      <c r="A39" s="43" t="s">
        <v>28</v>
      </c>
      <c r="B39" s="9"/>
      <c r="C39" s="9"/>
      <c r="D39" s="15">
        <v>100000</v>
      </c>
      <c r="E39" s="16"/>
      <c r="F39" s="123"/>
      <c r="G39" s="15"/>
      <c r="H39" s="9"/>
      <c r="I39" s="9"/>
      <c r="J39" s="15"/>
    </row>
    <row r="40" spans="1:10" ht="13.5">
      <c r="A40" s="43" t="s">
        <v>29</v>
      </c>
      <c r="B40" s="9"/>
      <c r="C40" s="9"/>
      <c r="D40" s="15">
        <v>70000</v>
      </c>
      <c r="E40" s="16"/>
      <c r="F40" s="123"/>
      <c r="G40" s="15"/>
      <c r="H40" s="9"/>
      <c r="I40" s="9"/>
      <c r="J40" s="15"/>
    </row>
    <row r="41" spans="1:10" ht="13.5">
      <c r="A41" s="43" t="s">
        <v>30</v>
      </c>
      <c r="B41" s="9"/>
      <c r="C41" s="9"/>
      <c r="D41" s="15">
        <f>SUM(D38:D40)</f>
        <v>235000</v>
      </c>
      <c r="E41" s="16"/>
      <c r="F41" s="123"/>
      <c r="G41" s="15"/>
      <c r="H41" s="9"/>
      <c r="I41" s="9"/>
      <c r="J41" s="15"/>
    </row>
    <row r="42" spans="1:10" ht="13.5">
      <c r="A42" s="43"/>
      <c r="B42" s="9"/>
      <c r="C42" s="9"/>
      <c r="D42" s="15"/>
      <c r="E42" s="16"/>
      <c r="F42" s="16"/>
      <c r="G42" s="15"/>
      <c r="H42" s="9"/>
      <c r="I42" s="9"/>
      <c r="J42" s="15"/>
    </row>
    <row r="43" spans="1:10" s="11" customFormat="1" ht="15">
      <c r="A43" s="49" t="s">
        <v>31</v>
      </c>
      <c r="B43" s="50"/>
      <c r="C43" s="50"/>
      <c r="D43" s="51">
        <f>D41*B37+D42</f>
        <v>2820000</v>
      </c>
      <c r="E43" s="51"/>
      <c r="F43" s="51"/>
      <c r="G43" s="51"/>
      <c r="H43" s="50"/>
      <c r="I43" s="50"/>
      <c r="J43" s="51"/>
    </row>
    <row r="45" spans="1:4" s="12" customFormat="1" ht="15.75">
      <c r="A45" s="34" t="s">
        <v>71</v>
      </c>
      <c r="B45" s="35"/>
      <c r="C45" s="35"/>
      <c r="D45" s="36">
        <f>D30+D21+D22+D43+D32</f>
        <v>5435250</v>
      </c>
    </row>
  </sheetData>
  <sheetProtection/>
  <printOptions/>
  <pageMargins left="0.75" right="0.75" top="1" bottom="1" header="0.3" footer="0.3"/>
  <pageSetup orientation="portrait" paperSize="3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5"/>
  <sheetViews>
    <sheetView zoomScalePageLayoutView="0" workbookViewId="0" topLeftCell="A7">
      <selection activeCell="E39" sqref="E39"/>
    </sheetView>
  </sheetViews>
  <sheetFormatPr defaultColWidth="11.00390625" defaultRowHeight="12.75"/>
  <cols>
    <col min="1" max="1" width="25.375" style="7" customWidth="1"/>
    <col min="2" max="2" width="10.50390625" style="7" customWidth="1"/>
    <col min="3" max="3" width="15.125" style="7" customWidth="1"/>
    <col min="4" max="4" width="15.50390625" style="7" customWidth="1"/>
    <col min="5" max="13" width="9.125" style="7" customWidth="1"/>
    <col min="14" max="16384" width="10.875" style="7" customWidth="1"/>
  </cols>
  <sheetData>
    <row r="1" spans="1:4" ht="25.5">
      <c r="A1" s="18" t="s">
        <v>50</v>
      </c>
      <c r="C1" s="11"/>
      <c r="D1" s="11"/>
    </row>
    <row r="2" spans="1:4" ht="15.75" customHeight="1">
      <c r="A2" s="12" t="s">
        <v>72</v>
      </c>
      <c r="C2" s="11"/>
      <c r="D2" s="11"/>
    </row>
    <row r="3" spans="1:6" ht="15">
      <c r="A3" s="19" t="s">
        <v>46</v>
      </c>
      <c r="B3" s="20"/>
      <c r="C3" s="16"/>
      <c r="D3" s="21" t="s">
        <v>47</v>
      </c>
      <c r="E3" s="21"/>
      <c r="F3" s="1"/>
    </row>
    <row r="4" spans="1:5" ht="15">
      <c r="A4" s="5" t="s">
        <v>33</v>
      </c>
      <c r="B4" s="1"/>
      <c r="C4" s="1"/>
      <c r="D4" s="22">
        <v>9525</v>
      </c>
      <c r="E4" s="9"/>
    </row>
    <row r="5" spans="1:5" ht="15">
      <c r="A5" s="6" t="s">
        <v>48</v>
      </c>
      <c r="B5" s="1"/>
      <c r="C5" s="1"/>
      <c r="D5" s="22">
        <v>15500</v>
      </c>
      <c r="E5" s="9"/>
    </row>
    <row r="7" ht="13.5">
      <c r="D7" s="37"/>
    </row>
    <row r="8" spans="1:13" ht="18.75">
      <c r="A8" s="23" t="s">
        <v>51</v>
      </c>
      <c r="B8" s="24" t="s">
        <v>39</v>
      </c>
      <c r="C8" s="71" t="s">
        <v>81</v>
      </c>
      <c r="D8" s="38"/>
      <c r="E8" s="24" t="s">
        <v>2</v>
      </c>
      <c r="F8" s="24" t="s">
        <v>3</v>
      </c>
      <c r="G8" s="24" t="s">
        <v>4</v>
      </c>
      <c r="H8" s="24" t="s">
        <v>5</v>
      </c>
      <c r="I8" s="24" t="s">
        <v>8</v>
      </c>
      <c r="J8" s="24" t="s">
        <v>9</v>
      </c>
      <c r="K8" s="39" t="s">
        <v>10</v>
      </c>
      <c r="L8" s="24" t="s">
        <v>11</v>
      </c>
      <c r="M8" s="24" t="s">
        <v>12</v>
      </c>
    </row>
    <row r="9" spans="1:13" ht="13.5">
      <c r="A9" s="7" t="s">
        <v>16</v>
      </c>
      <c r="B9" s="7">
        <f>SUM(E9:M9)</f>
        <v>17</v>
      </c>
      <c r="C9" s="7">
        <v>2</v>
      </c>
      <c r="D9" s="25">
        <f aca="true" t="shared" si="0" ref="D9:D19">C9*$D$4*B9</f>
        <v>323850</v>
      </c>
      <c r="E9" s="7">
        <v>2</v>
      </c>
      <c r="F9" s="7">
        <v>1</v>
      </c>
      <c r="G9" s="7">
        <v>1</v>
      </c>
      <c r="H9" s="7">
        <v>2</v>
      </c>
      <c r="I9" s="7">
        <v>3</v>
      </c>
      <c r="J9" s="7">
        <v>3</v>
      </c>
      <c r="K9" s="17">
        <v>2</v>
      </c>
      <c r="L9" s="7">
        <v>1</v>
      </c>
      <c r="M9" s="7">
        <v>2</v>
      </c>
    </row>
    <row r="10" spans="1:13" ht="13.5">
      <c r="A10" s="7" t="s">
        <v>20</v>
      </c>
      <c r="B10" s="7">
        <f aca="true" t="shared" si="1" ref="B10:B19">SUM(E10:M10)</f>
        <v>20</v>
      </c>
      <c r="C10" s="7">
        <v>1</v>
      </c>
      <c r="D10" s="25">
        <f t="shared" si="0"/>
        <v>190500</v>
      </c>
      <c r="E10" s="7">
        <v>4</v>
      </c>
      <c r="F10" s="7">
        <v>3</v>
      </c>
      <c r="G10" s="7">
        <v>3</v>
      </c>
      <c r="H10" s="7">
        <v>2</v>
      </c>
      <c r="I10" s="7">
        <v>1</v>
      </c>
      <c r="J10" s="7">
        <v>1</v>
      </c>
      <c r="K10" s="17">
        <v>1</v>
      </c>
      <c r="L10" s="7">
        <v>3</v>
      </c>
      <c r="M10" s="7">
        <v>2</v>
      </c>
    </row>
    <row r="11" spans="1:12" ht="13.5">
      <c r="A11" s="7" t="s">
        <v>18</v>
      </c>
      <c r="B11" s="7">
        <f t="shared" si="1"/>
        <v>10</v>
      </c>
      <c r="C11" s="7">
        <v>0</v>
      </c>
      <c r="D11" s="25">
        <f t="shared" si="0"/>
        <v>0</v>
      </c>
      <c r="E11" s="7">
        <v>1</v>
      </c>
      <c r="F11" s="7">
        <v>1</v>
      </c>
      <c r="G11" s="7">
        <v>1</v>
      </c>
      <c r="H11" s="7">
        <v>1</v>
      </c>
      <c r="I11" s="7">
        <v>2</v>
      </c>
      <c r="J11" s="7">
        <v>2</v>
      </c>
      <c r="K11" s="17">
        <v>1</v>
      </c>
      <c r="L11" s="7">
        <v>1</v>
      </c>
    </row>
    <row r="12" spans="1:12" ht="13.5">
      <c r="A12" s="7" t="s">
        <v>22</v>
      </c>
      <c r="B12" s="7">
        <f t="shared" si="1"/>
        <v>7</v>
      </c>
      <c r="C12" s="7">
        <v>2</v>
      </c>
      <c r="D12" s="25">
        <f t="shared" si="0"/>
        <v>133350</v>
      </c>
      <c r="F12" s="7">
        <v>1</v>
      </c>
      <c r="G12" s="7">
        <v>1</v>
      </c>
      <c r="H12" s="7">
        <v>1</v>
      </c>
      <c r="I12" s="7">
        <v>1</v>
      </c>
      <c r="J12" s="7">
        <v>2</v>
      </c>
      <c r="K12" s="17"/>
      <c r="L12" s="7">
        <v>1</v>
      </c>
    </row>
    <row r="13" spans="1:13" ht="13.5">
      <c r="A13" s="7" t="s">
        <v>17</v>
      </c>
      <c r="B13" s="7">
        <f t="shared" si="1"/>
        <v>17</v>
      </c>
      <c r="C13" s="7">
        <v>1.5</v>
      </c>
      <c r="D13" s="25">
        <f t="shared" si="0"/>
        <v>242887.5</v>
      </c>
      <c r="E13" s="7">
        <v>2</v>
      </c>
      <c r="F13" s="7">
        <v>1</v>
      </c>
      <c r="G13" s="7">
        <v>1</v>
      </c>
      <c r="H13" s="7">
        <v>2</v>
      </c>
      <c r="I13" s="7">
        <v>3</v>
      </c>
      <c r="J13" s="7">
        <v>3</v>
      </c>
      <c r="K13" s="17">
        <v>2</v>
      </c>
      <c r="L13" s="7">
        <v>1</v>
      </c>
      <c r="M13" s="7">
        <v>2</v>
      </c>
    </row>
    <row r="14" spans="1:13" ht="13.5">
      <c r="A14" s="7" t="s">
        <v>21</v>
      </c>
      <c r="B14" s="7">
        <f t="shared" si="1"/>
        <v>20</v>
      </c>
      <c r="C14" s="7">
        <v>1</v>
      </c>
      <c r="D14" s="25">
        <f t="shared" si="0"/>
        <v>190500</v>
      </c>
      <c r="E14" s="7">
        <v>4</v>
      </c>
      <c r="F14" s="7">
        <v>3</v>
      </c>
      <c r="G14" s="7">
        <v>3</v>
      </c>
      <c r="H14" s="7">
        <v>2</v>
      </c>
      <c r="I14" s="7">
        <v>1</v>
      </c>
      <c r="J14" s="7">
        <v>1</v>
      </c>
      <c r="K14" s="17">
        <v>1</v>
      </c>
      <c r="L14" s="7">
        <v>3</v>
      </c>
      <c r="M14" s="7">
        <v>2</v>
      </c>
    </row>
    <row r="15" spans="1:12" ht="13.5">
      <c r="A15" s="7" t="s">
        <v>19</v>
      </c>
      <c r="B15" s="7">
        <f t="shared" si="1"/>
        <v>10</v>
      </c>
      <c r="C15" s="7">
        <v>0</v>
      </c>
      <c r="D15" s="25">
        <f t="shared" si="0"/>
        <v>0</v>
      </c>
      <c r="E15" s="7">
        <v>1</v>
      </c>
      <c r="F15" s="7">
        <v>1</v>
      </c>
      <c r="G15" s="7">
        <v>1</v>
      </c>
      <c r="H15" s="7">
        <v>1</v>
      </c>
      <c r="I15" s="7">
        <v>2</v>
      </c>
      <c r="J15" s="7">
        <v>2</v>
      </c>
      <c r="K15" s="17">
        <v>1</v>
      </c>
      <c r="L15" s="7">
        <v>1</v>
      </c>
    </row>
    <row r="16" spans="1:12" ht="13.5">
      <c r="A16" s="7" t="s">
        <v>24</v>
      </c>
      <c r="B16" s="7">
        <f t="shared" si="1"/>
        <v>7</v>
      </c>
      <c r="C16" s="7">
        <v>1.5</v>
      </c>
      <c r="D16" s="25">
        <f t="shared" si="0"/>
        <v>100012.5</v>
      </c>
      <c r="F16" s="7">
        <v>1</v>
      </c>
      <c r="G16" s="7">
        <v>1</v>
      </c>
      <c r="H16" s="7">
        <v>1</v>
      </c>
      <c r="I16" s="7">
        <v>1</v>
      </c>
      <c r="J16" s="7">
        <v>2</v>
      </c>
      <c r="K16" s="17"/>
      <c r="L16" s="7">
        <v>1</v>
      </c>
    </row>
    <row r="17" spans="1:12" ht="13.5">
      <c r="A17" s="7" t="s">
        <v>15</v>
      </c>
      <c r="B17" s="7">
        <f t="shared" si="1"/>
        <v>15</v>
      </c>
      <c r="C17" s="7">
        <v>0</v>
      </c>
      <c r="D17" s="25">
        <f t="shared" si="0"/>
        <v>0</v>
      </c>
      <c r="E17" s="7">
        <v>1</v>
      </c>
      <c r="F17" s="7">
        <v>2</v>
      </c>
      <c r="G17" s="7">
        <v>2</v>
      </c>
      <c r="H17" s="7">
        <v>2</v>
      </c>
      <c r="I17" s="7">
        <v>2</v>
      </c>
      <c r="J17" s="7">
        <v>2</v>
      </c>
      <c r="K17" s="17">
        <v>2</v>
      </c>
      <c r="L17" s="7">
        <v>2</v>
      </c>
    </row>
    <row r="18" spans="1:11" ht="13.5">
      <c r="A18" s="7" t="s">
        <v>0</v>
      </c>
      <c r="B18" s="7">
        <v>1</v>
      </c>
      <c r="C18" s="7">
        <v>12</v>
      </c>
      <c r="D18" s="25">
        <f>C18*$D$5*B18</f>
        <v>186000</v>
      </c>
      <c r="F18" s="7">
        <v>1</v>
      </c>
      <c r="G18" s="7">
        <v>1</v>
      </c>
      <c r="J18" s="7">
        <v>1</v>
      </c>
      <c r="K18" s="17"/>
    </row>
    <row r="19" spans="1:12" ht="13.5">
      <c r="A19" s="7" t="s">
        <v>23</v>
      </c>
      <c r="B19" s="7">
        <f t="shared" si="1"/>
        <v>2</v>
      </c>
      <c r="C19" s="7">
        <v>6</v>
      </c>
      <c r="D19" s="25">
        <f t="shared" si="0"/>
        <v>114300</v>
      </c>
      <c r="F19" s="7">
        <v>0</v>
      </c>
      <c r="I19" s="7">
        <v>1</v>
      </c>
      <c r="J19" s="7">
        <v>1</v>
      </c>
      <c r="K19" s="17"/>
      <c r="L19" s="7">
        <v>0</v>
      </c>
    </row>
    <row r="20" ht="13.5">
      <c r="D20" s="25"/>
    </row>
    <row r="21" spans="1:4" s="26" customFormat="1" ht="13.5">
      <c r="A21" s="26" t="s">
        <v>35</v>
      </c>
      <c r="B21" s="27">
        <f>D21/C21</f>
        <v>4.938</v>
      </c>
      <c r="C21" s="26">
        <v>300000</v>
      </c>
      <c r="D21" s="28">
        <f>SUM(D9:D19)</f>
        <v>1481400</v>
      </c>
    </row>
    <row r="22" spans="1:4" s="53" customFormat="1" ht="15">
      <c r="A22" s="52" t="s">
        <v>34</v>
      </c>
      <c r="B22" s="56">
        <f>ROUNDUP(B21,0)</f>
        <v>5</v>
      </c>
      <c r="C22" s="53">
        <v>240000</v>
      </c>
      <c r="D22" s="54">
        <f>C22*B22</f>
        <v>1200000</v>
      </c>
    </row>
    <row r="23" spans="1:9" s="8" customFormat="1" ht="13.5">
      <c r="A23" s="8" t="s">
        <v>36</v>
      </c>
      <c r="D23" s="29"/>
      <c r="I23" s="29"/>
    </row>
    <row r="24" spans="4:9" s="8" customFormat="1" ht="13.5">
      <c r="D24" s="29"/>
      <c r="I24" s="29"/>
    </row>
    <row r="25" spans="1:9" ht="13.5">
      <c r="A25" s="8" t="s">
        <v>1</v>
      </c>
      <c r="B25" s="7" t="s">
        <v>32</v>
      </c>
      <c r="D25" s="25"/>
      <c r="I25" s="25"/>
    </row>
    <row r="26" spans="1:4" ht="15">
      <c r="A26" s="4" t="s">
        <v>6</v>
      </c>
      <c r="B26" s="9">
        <v>2</v>
      </c>
      <c r="C26" s="2">
        <v>65000</v>
      </c>
      <c r="D26" s="2">
        <f>C26*B26</f>
        <v>130000</v>
      </c>
    </row>
    <row r="27" spans="1:4" ht="15">
      <c r="A27" s="30" t="s">
        <v>7</v>
      </c>
      <c r="B27" s="9">
        <v>2</v>
      </c>
      <c r="C27" s="2">
        <v>65000</v>
      </c>
      <c r="D27" s="2">
        <f>C27*B27</f>
        <v>130000</v>
      </c>
    </row>
    <row r="28" spans="1:4" ht="15">
      <c r="A28" s="30" t="s">
        <v>38</v>
      </c>
      <c r="B28" s="9"/>
      <c r="C28" s="2">
        <v>65000</v>
      </c>
      <c r="D28" s="2">
        <f>C28*B28</f>
        <v>0</v>
      </c>
    </row>
    <row r="29" spans="1:4" ht="15">
      <c r="A29" s="31" t="s">
        <v>14</v>
      </c>
      <c r="B29" s="9">
        <v>2</v>
      </c>
      <c r="C29" s="2">
        <v>65000</v>
      </c>
      <c r="D29" s="2">
        <f>C29*B29</f>
        <v>130000</v>
      </c>
    </row>
    <row r="30" spans="1:4" ht="15">
      <c r="A30" s="32" t="s">
        <v>13</v>
      </c>
      <c r="B30" s="10">
        <v>2</v>
      </c>
      <c r="C30" s="3">
        <v>66500</v>
      </c>
      <c r="D30" s="2">
        <f>C30*B30</f>
        <v>133000</v>
      </c>
    </row>
    <row r="31" spans="1:4" s="53" customFormat="1" ht="15">
      <c r="A31" s="53" t="s">
        <v>37</v>
      </c>
      <c r="D31" s="54">
        <f>SUM(D26:D30)</f>
        <v>523000</v>
      </c>
    </row>
    <row r="32" ht="13.5">
      <c r="D32" s="25"/>
    </row>
    <row r="33" spans="1:4" s="53" customFormat="1" ht="15">
      <c r="A33" s="53" t="s">
        <v>40</v>
      </c>
      <c r="D33" s="55">
        <f>SUM(D34)</f>
        <v>128000</v>
      </c>
    </row>
    <row r="34" spans="1:4" s="8" customFormat="1" ht="15">
      <c r="A34" s="33" t="s">
        <v>44</v>
      </c>
      <c r="B34" s="10">
        <v>16</v>
      </c>
      <c r="C34" s="3">
        <v>8000</v>
      </c>
      <c r="D34" s="2">
        <f>C34*B34</f>
        <v>128000</v>
      </c>
    </row>
    <row r="35" spans="1:10" ht="13.5">
      <c r="A35" s="9"/>
      <c r="B35" s="9"/>
      <c r="C35" s="9"/>
      <c r="D35" s="40"/>
      <c r="E35" s="9"/>
      <c r="F35" s="9"/>
      <c r="G35" s="9"/>
      <c r="H35" s="9"/>
      <c r="I35" s="9"/>
      <c r="J35" s="9"/>
    </row>
    <row r="36" spans="1:10" ht="13.5">
      <c r="A36" s="41" t="s">
        <v>180</v>
      </c>
      <c r="B36" s="9"/>
      <c r="C36" s="9"/>
      <c r="D36" s="15"/>
      <c r="E36" s="16"/>
      <c r="F36" s="16"/>
      <c r="G36" s="10"/>
      <c r="H36" s="9"/>
      <c r="I36" s="9"/>
      <c r="J36" s="42"/>
    </row>
    <row r="37" spans="1:10" ht="13.5">
      <c r="A37" s="10" t="s">
        <v>26</v>
      </c>
      <c r="B37" s="9">
        <v>12</v>
      </c>
      <c r="C37" s="9"/>
      <c r="D37" s="15"/>
      <c r="E37" s="16"/>
      <c r="F37" s="16"/>
      <c r="G37" s="10"/>
      <c r="H37" s="9"/>
      <c r="I37" s="9"/>
      <c r="J37" s="15"/>
    </row>
    <row r="38" spans="1:10" ht="13.5">
      <c r="A38" s="43" t="s">
        <v>27</v>
      </c>
      <c r="B38" s="9"/>
      <c r="C38" s="9"/>
      <c r="D38" s="15">
        <v>120000</v>
      </c>
      <c r="E38" s="16"/>
      <c r="F38" s="16"/>
      <c r="G38" s="43"/>
      <c r="H38" s="9"/>
      <c r="I38" s="9"/>
      <c r="J38" s="15"/>
    </row>
    <row r="39" spans="1:10" ht="13.5">
      <c r="A39" s="43" t="s">
        <v>28</v>
      </c>
      <c r="B39" s="9"/>
      <c r="C39" s="9"/>
      <c r="D39" s="15">
        <v>90000</v>
      </c>
      <c r="E39" s="16"/>
      <c r="F39" s="16"/>
      <c r="G39" s="43"/>
      <c r="H39" s="9"/>
      <c r="I39" s="9"/>
      <c r="J39" s="15"/>
    </row>
    <row r="40" spans="1:10" ht="13.5">
      <c r="A40" s="43" t="s">
        <v>29</v>
      </c>
      <c r="B40" s="9"/>
      <c r="C40" s="9"/>
      <c r="D40" s="15">
        <v>90000</v>
      </c>
      <c r="E40" s="16"/>
      <c r="F40" s="16"/>
      <c r="G40" s="43"/>
      <c r="H40" s="9"/>
      <c r="I40" s="9"/>
      <c r="J40" s="15"/>
    </row>
    <row r="41" spans="1:10" ht="13.5">
      <c r="A41" s="43" t="s">
        <v>30</v>
      </c>
      <c r="B41" s="9"/>
      <c r="C41" s="9"/>
      <c r="D41" s="15">
        <f>SUM(D38:D40)</f>
        <v>300000</v>
      </c>
      <c r="E41" s="16"/>
      <c r="F41" s="16"/>
      <c r="G41" s="43"/>
      <c r="H41" s="9"/>
      <c r="I41" s="9"/>
      <c r="J41" s="15"/>
    </row>
    <row r="42" spans="1:10" ht="13.5">
      <c r="A42" s="43" t="s">
        <v>45</v>
      </c>
      <c r="B42" s="9"/>
      <c r="C42" s="9"/>
      <c r="D42" s="15">
        <v>250000</v>
      </c>
      <c r="E42" s="16"/>
      <c r="F42" s="16"/>
      <c r="G42" s="43"/>
      <c r="H42" s="9"/>
      <c r="I42" s="9"/>
      <c r="J42" s="15"/>
    </row>
    <row r="43" spans="1:10" s="11" customFormat="1" ht="15">
      <c r="A43" s="49" t="s">
        <v>31</v>
      </c>
      <c r="B43" s="50"/>
      <c r="C43" s="50"/>
      <c r="D43" s="51">
        <f>D41*B37+D42</f>
        <v>3850000</v>
      </c>
      <c r="E43" s="51"/>
      <c r="F43" s="51"/>
      <c r="G43" s="49"/>
      <c r="H43" s="50"/>
      <c r="I43" s="50"/>
      <c r="J43" s="51"/>
    </row>
    <row r="45" spans="1:4" s="12" customFormat="1" ht="15.75">
      <c r="A45" s="34" t="s">
        <v>71</v>
      </c>
      <c r="B45" s="35"/>
      <c r="C45" s="35"/>
      <c r="D45" s="36">
        <f>D31+D22+D23+D43+D33</f>
        <v>5701000</v>
      </c>
    </row>
  </sheetData>
  <sheetProtection/>
  <printOptions/>
  <pageMargins left="0.75" right="0.75" top="1" bottom="1" header="0.3" footer="0.3"/>
  <pageSetup orientation="portrait" paperSize="3"/>
</worksheet>
</file>

<file path=xl/worksheets/sheet7.xml><?xml version="1.0" encoding="utf-8"?>
<worksheet xmlns="http://schemas.openxmlformats.org/spreadsheetml/2006/main" xmlns:r="http://schemas.openxmlformats.org/officeDocument/2006/relationships">
  <dimension ref="A2:E27"/>
  <sheetViews>
    <sheetView zoomScalePageLayoutView="0" workbookViewId="0" topLeftCell="A1">
      <selection activeCell="A9" sqref="A9"/>
    </sheetView>
  </sheetViews>
  <sheetFormatPr defaultColWidth="11.00390625" defaultRowHeight="12.75"/>
  <sheetData>
    <row r="2" spans="1:5" s="44" customFormat="1" ht="24">
      <c r="A2" s="44" t="s">
        <v>63</v>
      </c>
      <c r="B2" s="48"/>
      <c r="C2" s="48"/>
      <c r="D2" s="48"/>
      <c r="E2" s="48"/>
    </row>
    <row r="3" spans="1:5" s="12" customFormat="1" ht="15.75">
      <c r="A3" s="13" t="s">
        <v>54</v>
      </c>
      <c r="B3" s="65"/>
      <c r="C3" s="65"/>
      <c r="D3" s="65"/>
      <c r="E3" s="46"/>
    </row>
    <row r="4" spans="1:5" s="12" customFormat="1" ht="15.75">
      <c r="A4" s="11" t="s">
        <v>64</v>
      </c>
      <c r="B4" s="46">
        <v>800000</v>
      </c>
      <c r="C4" s="65"/>
      <c r="D4" s="65"/>
      <c r="E4" s="46"/>
    </row>
    <row r="5" spans="1:5" s="12" customFormat="1" ht="15.75">
      <c r="A5" s="11" t="s">
        <v>65</v>
      </c>
      <c r="B5" s="65">
        <f>B4*3*0.85</f>
        <v>2040000</v>
      </c>
      <c r="C5" s="65"/>
      <c r="D5" s="65"/>
      <c r="E5" s="46"/>
    </row>
    <row r="6" spans="1:5" s="12" customFormat="1" ht="15.75">
      <c r="A6" s="11" t="s">
        <v>55</v>
      </c>
      <c r="B6" s="65"/>
      <c r="C6" s="65"/>
      <c r="D6" s="65"/>
      <c r="E6" s="46"/>
    </row>
    <row r="7" spans="1:5" s="12" customFormat="1" ht="15.75">
      <c r="A7" s="11" t="s">
        <v>56</v>
      </c>
      <c r="B7" s="65"/>
      <c r="C7" s="65"/>
      <c r="D7" s="65"/>
      <c r="E7" s="46"/>
    </row>
    <row r="8" spans="1:5" s="12" customFormat="1" ht="15.75">
      <c r="A8" s="11" t="s">
        <v>57</v>
      </c>
      <c r="B8" s="65"/>
      <c r="C8" s="65"/>
      <c r="D8" s="65"/>
      <c r="E8" s="46"/>
    </row>
    <row r="9" spans="1:5" s="12" customFormat="1" ht="15.75">
      <c r="A9" s="11" t="s">
        <v>58</v>
      </c>
      <c r="B9" s="65"/>
      <c r="C9" s="65"/>
      <c r="D9" s="65"/>
      <c r="E9" s="46"/>
    </row>
    <row r="10" spans="1:5" s="12" customFormat="1" ht="15.75">
      <c r="A10" s="11"/>
      <c r="B10" s="65"/>
      <c r="C10" s="65"/>
      <c r="D10" s="65"/>
      <c r="E10" s="46"/>
    </row>
    <row r="11" spans="1:5" s="12" customFormat="1" ht="15.75">
      <c r="A11" s="13" t="s">
        <v>59</v>
      </c>
      <c r="B11" s="65"/>
      <c r="C11" s="65"/>
      <c r="D11" s="65"/>
      <c r="E11" s="46"/>
    </row>
    <row r="12" spans="1:5" s="12" customFormat="1" ht="15.75">
      <c r="A12" s="11" t="s">
        <v>64</v>
      </c>
      <c r="B12" s="46">
        <v>500000</v>
      </c>
      <c r="C12" s="65"/>
      <c r="D12" s="65"/>
      <c r="E12" s="46"/>
    </row>
    <row r="13" spans="1:5" s="12" customFormat="1" ht="15.75">
      <c r="A13" s="11" t="s">
        <v>65</v>
      </c>
      <c r="B13" s="65">
        <f>B12*3*0.85</f>
        <v>1275000</v>
      </c>
      <c r="C13" s="65"/>
      <c r="D13" s="65"/>
      <c r="E13" s="46"/>
    </row>
    <row r="14" spans="1:5" s="12" customFormat="1" ht="15.75">
      <c r="A14" s="11" t="s">
        <v>60</v>
      </c>
      <c r="B14" s="65"/>
      <c r="C14" s="65"/>
      <c r="D14" s="65"/>
      <c r="E14" s="46"/>
    </row>
    <row r="15" spans="1:5" s="12" customFormat="1" ht="15.75">
      <c r="A15" s="11" t="s">
        <v>61</v>
      </c>
      <c r="B15" s="65"/>
      <c r="C15" s="65"/>
      <c r="D15" s="65"/>
      <c r="E15" s="46"/>
    </row>
    <row r="16" spans="1:5" s="12" customFormat="1" ht="15.75">
      <c r="A16" s="11" t="s">
        <v>58</v>
      </c>
      <c r="B16" s="65"/>
      <c r="C16" s="65"/>
      <c r="D16" s="65"/>
      <c r="E16" s="46"/>
    </row>
    <row r="17" spans="1:5" s="12" customFormat="1" ht="15.75">
      <c r="A17" s="11"/>
      <c r="B17" s="65"/>
      <c r="C17" s="65"/>
      <c r="D17" s="65"/>
      <c r="E17" s="46"/>
    </row>
    <row r="18" spans="1:5" s="12" customFormat="1" ht="15.75">
      <c r="A18" s="13" t="s">
        <v>62</v>
      </c>
      <c r="B18" s="65"/>
      <c r="C18" s="65"/>
      <c r="D18" s="65"/>
      <c r="E18" s="46"/>
    </row>
    <row r="19" spans="1:5" s="12" customFormat="1" ht="15.75">
      <c r="A19" s="11" t="s">
        <v>64</v>
      </c>
      <c r="B19" s="46">
        <v>300000</v>
      </c>
      <c r="C19" s="65"/>
      <c r="D19" s="65"/>
      <c r="E19" s="46"/>
    </row>
    <row r="20" spans="1:5" s="12" customFormat="1" ht="15.75">
      <c r="A20" s="11" t="s">
        <v>65</v>
      </c>
      <c r="B20" s="65">
        <f>B19*3*0.9</f>
        <v>810000</v>
      </c>
      <c r="C20" s="65"/>
      <c r="D20" s="65"/>
      <c r="E20" s="46"/>
    </row>
    <row r="21" spans="1:5" s="12" customFormat="1" ht="15.75">
      <c r="A21" s="11" t="s">
        <v>60</v>
      </c>
      <c r="B21" s="65"/>
      <c r="C21" s="65"/>
      <c r="D21" s="65"/>
      <c r="E21" s="46"/>
    </row>
    <row r="22" spans="1:5" s="12" customFormat="1" ht="15.75">
      <c r="A22" s="11" t="s">
        <v>58</v>
      </c>
      <c r="B22" s="65"/>
      <c r="C22" s="65"/>
      <c r="D22" s="65"/>
      <c r="E22" s="46"/>
    </row>
    <row r="23" spans="1:5" s="12" customFormat="1" ht="15.75">
      <c r="A23" s="11"/>
      <c r="B23" s="65"/>
      <c r="C23" s="65"/>
      <c r="D23" s="65"/>
      <c r="E23" s="46"/>
    </row>
    <row r="24" spans="2:5" s="12" customFormat="1" ht="15.75">
      <c r="B24" s="65"/>
      <c r="C24" s="65"/>
      <c r="D24" s="65"/>
      <c r="E24" s="46"/>
    </row>
    <row r="25" spans="2:5" s="12" customFormat="1" ht="15.75">
      <c r="B25" s="65"/>
      <c r="C25" s="65"/>
      <c r="D25" s="65"/>
      <c r="E25" s="46"/>
    </row>
    <row r="26" spans="2:5" s="12" customFormat="1" ht="15.75">
      <c r="B26" s="65"/>
      <c r="C26" s="65"/>
      <c r="D26" s="65"/>
      <c r="E26" s="46"/>
    </row>
    <row r="27" spans="2:5" s="12" customFormat="1" ht="15.75">
      <c r="B27" s="65"/>
      <c r="C27" s="65"/>
      <c r="D27" s="65"/>
      <c r="E27" s="46"/>
    </row>
  </sheetData>
  <sheetProtection/>
  <printOptions/>
  <pageMargins left="0.75" right="0.75" top="1" bottom="1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Apple iMac</dc:creator>
  <cp:keywords/>
  <dc:description/>
  <cp:lastModifiedBy>Microsoft Office User</cp:lastModifiedBy>
  <cp:lastPrinted>2015-07-29T08:19:51Z</cp:lastPrinted>
  <dcterms:created xsi:type="dcterms:W3CDTF">2014-01-10T14:34:06Z</dcterms:created>
  <dcterms:modified xsi:type="dcterms:W3CDTF">2017-05-30T11:42:08Z</dcterms:modified>
  <cp:category/>
  <cp:version/>
  <cp:contentType/>
  <cp:contentStatus/>
</cp:coreProperties>
</file>